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'Лист1'!$A$1:$S$31</definedName>
    <definedName name="_xlnm.Print_Area" localSheetId="1">'Лист2'!$A$1:$S$34</definedName>
  </definedNames>
  <calcPr fullCalcOnLoad="1"/>
</workbook>
</file>

<file path=xl/sharedStrings.xml><?xml version="1.0" encoding="utf-8"?>
<sst xmlns="http://schemas.openxmlformats.org/spreadsheetml/2006/main" count="122" uniqueCount="65">
  <si>
    <t>Фамилия И.О.</t>
  </si>
  <si>
    <t>Приём</t>
  </si>
  <si>
    <t>Очков</t>
  </si>
  <si>
    <t>Передача букв</t>
  </si>
  <si>
    <t>букв</t>
  </si>
  <si>
    <t>цифр</t>
  </si>
  <si>
    <t>очков</t>
  </si>
  <si>
    <t>Передача цифр</t>
  </si>
  <si>
    <t>Всего</t>
  </si>
  <si>
    <t>за пер.</t>
  </si>
  <si>
    <t>скор.</t>
  </si>
  <si>
    <t>кач-во</t>
  </si>
  <si>
    <t>за пр.</t>
  </si>
  <si>
    <t>Главный судья</t>
  </si>
  <si>
    <t>Дом творчества Калининского района г. Уфы</t>
  </si>
  <si>
    <t>Раз-</t>
  </si>
  <si>
    <t>ряд</t>
  </si>
  <si>
    <t>Груп-</t>
  </si>
  <si>
    <t>па</t>
  </si>
  <si>
    <t>№</t>
  </si>
  <si>
    <t>п/п</t>
  </si>
  <si>
    <t>Главный секретарь</t>
  </si>
  <si>
    <t>М</t>
  </si>
  <si>
    <t>Д</t>
  </si>
  <si>
    <t>Ю</t>
  </si>
  <si>
    <t>Ж</t>
  </si>
  <si>
    <t>Мес-</t>
  </si>
  <si>
    <t>то</t>
  </si>
  <si>
    <t>К/кл.</t>
  </si>
  <si>
    <t>Команда</t>
  </si>
  <si>
    <t>м.</t>
  </si>
  <si>
    <t>Нехорошев Г. В.</t>
  </si>
  <si>
    <t>ТАБЛИЦА РЕЗУЛЬТАТОВ</t>
  </si>
  <si>
    <t>Нехорошев Г.В.</t>
  </si>
  <si>
    <t>ю</t>
  </si>
  <si>
    <t>Ишмаев Рустем</t>
  </si>
  <si>
    <t>Кирьянов Денис</t>
  </si>
  <si>
    <t>Волна</t>
  </si>
  <si>
    <t>Парус</t>
  </si>
  <si>
    <t>QRQ</t>
  </si>
  <si>
    <t>первенства Республики Башкортостан</t>
  </si>
  <si>
    <t>по скоростной радиотелеграфии</t>
  </si>
  <si>
    <t>Китабова Ю. В.</t>
  </si>
  <si>
    <t>20 ноября 2005 г.</t>
  </si>
  <si>
    <t>Кутушев Артур</t>
  </si>
  <si>
    <t>Мухаметов А.</t>
  </si>
  <si>
    <t>Жирнов В.</t>
  </si>
  <si>
    <t>Антипин М.</t>
  </si>
  <si>
    <t>Дубицкий И.</t>
  </si>
  <si>
    <t>Урал</t>
  </si>
  <si>
    <t>ДТ "Юлдаш"</t>
  </si>
  <si>
    <t>Мифтахутдинова Э.</t>
  </si>
  <si>
    <t>д</t>
  </si>
  <si>
    <t>Чеплакова В.</t>
  </si>
  <si>
    <t>Погорелова К.</t>
  </si>
  <si>
    <t>УГДМЦ</t>
  </si>
  <si>
    <t>Зорин В.</t>
  </si>
  <si>
    <t>Бычкова Л.</t>
  </si>
  <si>
    <t>Наумова Е.</t>
  </si>
  <si>
    <t>Абдрафиков Э.</t>
  </si>
  <si>
    <t>Вагазов Р.</t>
  </si>
  <si>
    <t>Тихонов А.</t>
  </si>
  <si>
    <t>Семаков А.</t>
  </si>
  <si>
    <t>Беляев И.</t>
  </si>
  <si>
    <t>л/з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</si>
</sst>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;"/>
    <numFmt numFmtId="166" formatCode="General&quot;.&quot;"/>
    <numFmt numFmtId="167" formatCode="&quot;  &quot;General"/>
    <numFmt numFmtId="168" formatCode="&quot;  &quot;0.0#"/>
    <numFmt numFmtId="169" formatCode="&quot;  &quot;"/>
  </numFmts>
  <fonts count="20">
    <font>
      <sz val="10"/>
      <name val="Arial Cyr"/>
      <family val="0"/>
    </font>
    <font>
      <sz val="10"/>
      <name val="Comic Sans MS"/>
      <family val="4"/>
    </font>
    <font>
      <b/>
      <sz val="10"/>
      <name val="Comic Sans MS"/>
      <family val="4"/>
    </font>
    <font>
      <i/>
      <sz val="10"/>
      <name val="Comic Sans MS"/>
      <family val="4"/>
    </font>
    <font>
      <sz val="12"/>
      <name val="Comic Sans MS"/>
      <family val="4"/>
    </font>
    <font>
      <sz val="16"/>
      <name val="Comic Sans MS"/>
      <family val="4"/>
    </font>
    <font>
      <i/>
      <sz val="20"/>
      <name val="Comic Sans MS"/>
      <family val="4"/>
    </font>
    <font>
      <sz val="20"/>
      <name val="Comic Sans MS"/>
      <family val="4"/>
    </font>
    <font>
      <b/>
      <sz val="20"/>
      <name val="Comic Sans MS"/>
      <family val="4"/>
    </font>
    <font>
      <i/>
      <sz val="18"/>
      <name val="Comic Sans MS"/>
      <family val="4"/>
    </font>
    <font>
      <sz val="18"/>
      <name val="Comic Sans MS"/>
      <family val="4"/>
    </font>
    <font>
      <b/>
      <sz val="18"/>
      <name val="Comic Sans MS"/>
      <family val="4"/>
    </font>
    <font>
      <b/>
      <u val="single"/>
      <sz val="36"/>
      <name val="Comic Sans MS"/>
      <family val="4"/>
    </font>
    <font>
      <sz val="36"/>
      <name val="Comic Sans MS"/>
      <family val="4"/>
    </font>
    <font>
      <sz val="14"/>
      <name val="Comic Sans MS"/>
      <family val="4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Comic Sans MS"/>
      <family val="4"/>
    </font>
    <font>
      <b/>
      <u val="single"/>
      <sz val="18"/>
      <name val="Comic Sans MS"/>
      <family val="4"/>
    </font>
    <font>
      <sz val="2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3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65" fontId="8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166" fontId="9" fillId="0" borderId="10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165" fontId="11" fillId="0" borderId="15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Alignment="1">
      <alignment/>
    </xf>
    <xf numFmtId="166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1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2" fillId="2" borderId="6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1" fillId="2" borderId="18" xfId="0" applyFont="1" applyFill="1" applyBorder="1" applyAlignment="1">
      <alignment horizontal="center"/>
    </xf>
    <xf numFmtId="0" fontId="10" fillId="0" borderId="19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0" fontId="1" fillId="2" borderId="2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" fillId="2" borderId="29" xfId="0" applyFont="1" applyFill="1" applyBorder="1" applyAlignment="1">
      <alignment horizontal="center"/>
    </xf>
    <xf numFmtId="164" fontId="10" fillId="0" borderId="30" xfId="0" applyNumberFormat="1" applyFont="1" applyBorder="1" applyAlignment="1">
      <alignment/>
    </xf>
    <xf numFmtId="164" fontId="10" fillId="0" borderId="31" xfId="0" applyNumberFormat="1" applyFont="1" applyBorder="1" applyAlignment="1">
      <alignment/>
    </xf>
    <xf numFmtId="164" fontId="10" fillId="0" borderId="32" xfId="0" applyNumberFormat="1" applyFont="1" applyBorder="1" applyAlignment="1">
      <alignment/>
    </xf>
    <xf numFmtId="164" fontId="10" fillId="0" borderId="33" xfId="0" applyNumberFormat="1" applyFont="1" applyBorder="1" applyAlignment="1">
      <alignment/>
    </xf>
    <xf numFmtId="164" fontId="10" fillId="0" borderId="34" xfId="0" applyNumberFormat="1" applyFont="1" applyBorder="1" applyAlignment="1">
      <alignment/>
    </xf>
    <xf numFmtId="0" fontId="3" fillId="2" borderId="3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0" fillId="0" borderId="13" xfId="0" applyNumberFormat="1" applyFont="1" applyBorder="1" applyAlignment="1">
      <alignment/>
    </xf>
    <xf numFmtId="164" fontId="10" fillId="0" borderId="25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0" fontId="10" fillId="0" borderId="9" xfId="0" applyNumberFormat="1" applyFont="1" applyBorder="1" applyAlignment="1">
      <alignment/>
    </xf>
    <xf numFmtId="164" fontId="10" fillId="0" borderId="27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164" fontId="10" fillId="0" borderId="28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11" fillId="0" borderId="19" xfId="0" applyNumberFormat="1" applyFont="1" applyBorder="1" applyAlignment="1">
      <alignment/>
    </xf>
    <xf numFmtId="164" fontId="11" fillId="0" borderId="20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164" fontId="11" fillId="0" borderId="22" xfId="0" applyNumberFormat="1" applyFont="1" applyBorder="1" applyAlignment="1">
      <alignment/>
    </xf>
    <xf numFmtId="164" fontId="11" fillId="0" borderId="23" xfId="0" applyNumberFormat="1" applyFont="1" applyBorder="1" applyAlignment="1">
      <alignment/>
    </xf>
    <xf numFmtId="0" fontId="2" fillId="2" borderId="24" xfId="0" applyFont="1" applyFill="1" applyBorder="1" applyAlignment="1">
      <alignment horizontal="center"/>
    </xf>
    <xf numFmtId="165" fontId="11" fillId="0" borderId="25" xfId="0" applyNumberFormat="1" applyFont="1" applyBorder="1" applyAlignment="1">
      <alignment horizontal="center"/>
    </xf>
    <xf numFmtId="165" fontId="11" fillId="0" borderId="26" xfId="0" applyNumberFormat="1" applyFont="1" applyBorder="1" applyAlignment="1">
      <alignment horizontal="center"/>
    </xf>
    <xf numFmtId="165" fontId="11" fillId="0" borderId="27" xfId="0" applyNumberFormat="1" applyFont="1" applyBorder="1" applyAlignment="1">
      <alignment horizontal="center"/>
    </xf>
    <xf numFmtId="165" fontId="11" fillId="0" borderId="28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5" fontId="2" fillId="0" borderId="36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165" fontId="2" fillId="0" borderId="41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2" fillId="0" borderId="42" xfId="0" applyNumberFormat="1" applyFont="1" applyBorder="1" applyAlignment="1">
      <alignment horizontal="center"/>
    </xf>
    <xf numFmtId="164" fontId="11" fillId="0" borderId="43" xfId="0" applyNumberFormat="1" applyFont="1" applyBorder="1" applyAlignment="1">
      <alignment horizontal="center"/>
    </xf>
    <xf numFmtId="164" fontId="11" fillId="0" borderId="36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48" xfId="0" applyNumberFormat="1" applyFont="1" applyBorder="1" applyAlignment="1">
      <alignment horizontal="center"/>
    </xf>
    <xf numFmtId="166" fontId="3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0" xfId="0" applyNumberFormat="1" applyFont="1" applyBorder="1" applyAlignment="1">
      <alignment/>
    </xf>
    <xf numFmtId="164" fontId="1" fillId="0" borderId="50" xfId="0" applyNumberFormat="1" applyFont="1" applyBorder="1" applyAlignment="1">
      <alignment/>
    </xf>
    <xf numFmtId="164" fontId="3" fillId="0" borderId="50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/>
    </xf>
    <xf numFmtId="165" fontId="2" fillId="0" borderId="50" xfId="0" applyNumberFormat="1" applyFont="1" applyBorder="1" applyAlignment="1">
      <alignment horizontal="center"/>
    </xf>
    <xf numFmtId="165" fontId="2" fillId="0" borderId="51" xfId="0" applyNumberFormat="1" applyFont="1" applyBorder="1" applyAlignment="1">
      <alignment horizontal="center"/>
    </xf>
    <xf numFmtId="165" fontId="2" fillId="0" borderId="5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="85" zoomScaleNormal="85" workbookViewId="0" topLeftCell="A6">
      <pane xSplit="3" ySplit="2" topLeftCell="D8" activePane="bottomRight" state="frozen"/>
      <selection pane="topLeft" activeCell="A6" sqref="A6"/>
      <selection pane="topRight" activeCell="D6" sqref="D6"/>
      <selection pane="bottomLeft" activeCell="A8" sqref="A8"/>
      <selection pane="bottomRight" activeCell="D31" sqref="B31:D31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3" width="5.25390625" style="23" hidden="1" customWidth="1"/>
    <col min="4" max="4" width="5.25390625" style="23" customWidth="1"/>
    <col min="5" max="9" width="6.25390625" style="1" customWidth="1"/>
    <col min="10" max="10" width="6.75390625" style="1" customWidth="1"/>
    <col min="11" max="12" width="6.25390625" style="1" customWidth="1"/>
    <col min="13" max="13" width="6.75390625" style="1" customWidth="1"/>
    <col min="14" max="14" width="5.25390625" style="1" customWidth="1"/>
    <col min="15" max="15" width="6.75390625" style="1" customWidth="1"/>
    <col min="16" max="16" width="7.25390625" style="1" customWidth="1"/>
    <col min="17" max="17" width="6.25390625" style="1" customWidth="1"/>
    <col min="18" max="18" width="7.25390625" style="102" customWidth="1"/>
    <col min="19" max="19" width="5.25390625" style="1" customWidth="1"/>
    <col min="20" max="16384" width="8.875" style="1" customWidth="1"/>
  </cols>
  <sheetData>
    <row r="1" spans="1:19" s="82" customFormat="1" ht="29.25">
      <c r="A1" s="167" t="s">
        <v>32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s="80" customFormat="1" ht="24">
      <c r="A2" s="168" t="s">
        <v>40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s="80" customFormat="1" ht="24">
      <c r="A3" s="168" t="s">
        <v>41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s="80" customFormat="1" ht="15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96"/>
      <c r="S4" s="81"/>
    </row>
    <row r="5" spans="1:19" s="36" customFormat="1" ht="20.25" thickBot="1">
      <c r="A5" s="37" t="s">
        <v>14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7"/>
      <c r="P5" s="37"/>
      <c r="Q5" s="37"/>
      <c r="R5" s="97"/>
      <c r="S5" s="94" t="s">
        <v>43</v>
      </c>
    </row>
    <row r="6" spans="1:19" ht="16.5">
      <c r="A6" s="34" t="s">
        <v>19</v>
      </c>
      <c r="B6" s="24" t="s">
        <v>0</v>
      </c>
      <c r="C6" s="24" t="s">
        <v>15</v>
      </c>
      <c r="D6" s="24" t="s">
        <v>17</v>
      </c>
      <c r="E6" s="172" t="s">
        <v>1</v>
      </c>
      <c r="F6" s="173"/>
      <c r="G6" s="24" t="s">
        <v>2</v>
      </c>
      <c r="H6" s="171" t="s">
        <v>3</v>
      </c>
      <c r="I6" s="171"/>
      <c r="J6" s="171"/>
      <c r="K6" s="171" t="s">
        <v>7</v>
      </c>
      <c r="L6" s="171"/>
      <c r="M6" s="171"/>
      <c r="N6" s="25" t="s">
        <v>28</v>
      </c>
      <c r="O6" s="24" t="s">
        <v>2</v>
      </c>
      <c r="P6" s="26" t="s">
        <v>8</v>
      </c>
      <c r="Q6" s="93" t="s">
        <v>26</v>
      </c>
      <c r="R6" s="169" t="s">
        <v>29</v>
      </c>
      <c r="S6" s="170"/>
    </row>
    <row r="7" spans="1:27" ht="16.5">
      <c r="A7" s="35" t="s">
        <v>20</v>
      </c>
      <c r="B7" s="27"/>
      <c r="C7" s="27" t="s">
        <v>16</v>
      </c>
      <c r="D7" s="27" t="s">
        <v>18</v>
      </c>
      <c r="E7" s="27" t="s">
        <v>4</v>
      </c>
      <c r="F7" s="27" t="s">
        <v>5</v>
      </c>
      <c r="G7" s="27" t="s">
        <v>12</v>
      </c>
      <c r="H7" s="27" t="s">
        <v>10</v>
      </c>
      <c r="I7" s="27" t="s">
        <v>11</v>
      </c>
      <c r="J7" s="27" t="s">
        <v>6</v>
      </c>
      <c r="K7" s="27" t="s">
        <v>10</v>
      </c>
      <c r="L7" s="27" t="s">
        <v>11</v>
      </c>
      <c r="M7" s="27" t="s">
        <v>6</v>
      </c>
      <c r="N7" s="28"/>
      <c r="O7" s="27" t="s">
        <v>9</v>
      </c>
      <c r="P7" s="29" t="s">
        <v>6</v>
      </c>
      <c r="Q7" s="29" t="s">
        <v>27</v>
      </c>
      <c r="R7" s="98" t="s">
        <v>6</v>
      </c>
      <c r="S7" s="48" t="s">
        <v>30</v>
      </c>
      <c r="U7" s="23" t="s">
        <v>22</v>
      </c>
      <c r="V7" s="23"/>
      <c r="W7" s="23" t="s">
        <v>24</v>
      </c>
      <c r="X7" s="23"/>
      <c r="Y7" s="23" t="s">
        <v>25</v>
      </c>
      <c r="Z7" s="23"/>
      <c r="AA7" s="23" t="s">
        <v>23</v>
      </c>
    </row>
    <row r="8" spans="1:28" ht="16.5">
      <c r="A8" s="43">
        <v>1</v>
      </c>
      <c r="B8" s="4" t="s">
        <v>36</v>
      </c>
      <c r="C8" s="30"/>
      <c r="D8" s="30" t="s">
        <v>34</v>
      </c>
      <c r="E8" s="4">
        <v>59</v>
      </c>
      <c r="F8" s="4">
        <v>58</v>
      </c>
      <c r="G8" s="4">
        <f>+E8+F8</f>
        <v>117</v>
      </c>
      <c r="H8" s="19">
        <v>80</v>
      </c>
      <c r="I8" s="4">
        <v>0.95</v>
      </c>
      <c r="J8" s="6">
        <f aca="true" t="shared" si="0" ref="J8:J26">ROUND(H8*I8*N8,1)</f>
        <v>76</v>
      </c>
      <c r="K8" s="19">
        <v>60</v>
      </c>
      <c r="L8" s="4">
        <v>0.9</v>
      </c>
      <c r="M8" s="6">
        <f aca="true" t="shared" si="1" ref="M8:M26">ROUND(K8*L8*N8,1)</f>
        <v>54</v>
      </c>
      <c r="N8" s="10">
        <v>1</v>
      </c>
      <c r="O8" s="6">
        <f aca="true" t="shared" si="2" ref="O8:O26">+M8+J8</f>
        <v>130</v>
      </c>
      <c r="P8" s="14">
        <f aca="true" t="shared" si="3" ref="P8:P26">+O8+G8</f>
        <v>247</v>
      </c>
      <c r="Q8" s="39" t="str">
        <f aca="true" t="shared" si="4" ref="Q8:Q28">IF(P8&gt;0,MAX(V8,X8,Z8,AB8)&amp;" "&amp;D8,)</f>
        <v>3 ю</v>
      </c>
      <c r="R8" s="174" t="s">
        <v>49</v>
      </c>
      <c r="S8" s="175"/>
      <c r="U8" s="1">
        <f aca="true" t="shared" si="5" ref="U8:U28">IF($D8=U$7,$P8,)</f>
        <v>0</v>
      </c>
      <c r="V8" s="49">
        <f aca="true" t="shared" si="6" ref="V8:V28">IF(U8&gt;0,RANK(U8,U$1:U$65536),)</f>
        <v>0</v>
      </c>
      <c r="W8" s="1">
        <f aca="true" t="shared" si="7" ref="W8:AA28">IF($D8=W$7,$P8,)</f>
        <v>247</v>
      </c>
      <c r="X8" s="49">
        <f aca="true" t="shared" si="8" ref="X8:X28">IF(W8&gt;0,RANK(W8,W$1:W$65536),)</f>
        <v>3</v>
      </c>
      <c r="Y8" s="1">
        <f t="shared" si="7"/>
        <v>0</v>
      </c>
      <c r="Z8" s="49">
        <f aca="true" t="shared" si="9" ref="Z8:Z28">IF(Y8&gt;0,RANK(Y8,Y$1:Y$65536),)</f>
        <v>0</v>
      </c>
      <c r="AA8" s="1">
        <f t="shared" si="7"/>
        <v>0</v>
      </c>
      <c r="AB8" s="49">
        <f aca="true" t="shared" si="10" ref="AB8:AB28">IF(AA8&gt;0,RANK(AA8,AA$1:AA$65536),)</f>
        <v>0</v>
      </c>
    </row>
    <row r="9" spans="1:28" ht="16.5">
      <c r="A9" s="44">
        <f aca="true" t="shared" si="11" ref="A9:A21">1+A8</f>
        <v>2</v>
      </c>
      <c r="B9" s="2" t="s">
        <v>35</v>
      </c>
      <c r="C9" s="31"/>
      <c r="D9" s="31" t="s">
        <v>34</v>
      </c>
      <c r="E9" s="2">
        <v>60</v>
      </c>
      <c r="F9" s="2">
        <v>70</v>
      </c>
      <c r="G9" s="2">
        <f aca="true" t="shared" si="12" ref="G9:G26">+E9+F9</f>
        <v>130</v>
      </c>
      <c r="H9" s="20">
        <v>90</v>
      </c>
      <c r="I9" s="2">
        <v>0.9</v>
      </c>
      <c r="J9" s="7">
        <f t="shared" si="0"/>
        <v>81</v>
      </c>
      <c r="K9" s="20">
        <v>68</v>
      </c>
      <c r="L9" s="2">
        <v>0.85</v>
      </c>
      <c r="M9" s="7">
        <f t="shared" si="1"/>
        <v>57.8</v>
      </c>
      <c r="N9" s="11">
        <v>1</v>
      </c>
      <c r="O9" s="7">
        <f t="shared" si="2"/>
        <v>138.8</v>
      </c>
      <c r="P9" s="15">
        <f t="shared" si="3"/>
        <v>268.8</v>
      </c>
      <c r="Q9" s="40" t="str">
        <f t="shared" si="4"/>
        <v>2 ю</v>
      </c>
      <c r="R9" s="176"/>
      <c r="S9" s="177"/>
      <c r="U9" s="1">
        <f t="shared" si="5"/>
        <v>0</v>
      </c>
      <c r="V9" s="49">
        <f t="shared" si="6"/>
        <v>0</v>
      </c>
      <c r="W9" s="1">
        <f t="shared" si="7"/>
        <v>268.8</v>
      </c>
      <c r="X9" s="49">
        <f t="shared" si="8"/>
        <v>2</v>
      </c>
      <c r="Y9" s="1">
        <f t="shared" si="7"/>
        <v>0</v>
      </c>
      <c r="Z9" s="49">
        <f t="shared" si="9"/>
        <v>0</v>
      </c>
      <c r="AA9" s="1">
        <f t="shared" si="7"/>
        <v>0</v>
      </c>
      <c r="AB9" s="49">
        <f t="shared" si="10"/>
        <v>0</v>
      </c>
    </row>
    <row r="10" spans="1:28" ht="16.5">
      <c r="A10" s="45">
        <f t="shared" si="11"/>
        <v>3</v>
      </c>
      <c r="B10" s="5" t="s">
        <v>44</v>
      </c>
      <c r="C10" s="32"/>
      <c r="D10" s="32" t="s">
        <v>34</v>
      </c>
      <c r="E10" s="5">
        <v>0</v>
      </c>
      <c r="F10" s="5">
        <v>58</v>
      </c>
      <c r="G10" s="5">
        <f t="shared" si="12"/>
        <v>58</v>
      </c>
      <c r="H10" s="21">
        <v>91</v>
      </c>
      <c r="I10" s="5">
        <v>0.89</v>
      </c>
      <c r="J10" s="8">
        <f t="shared" si="0"/>
        <v>81</v>
      </c>
      <c r="K10" s="21">
        <v>64</v>
      </c>
      <c r="L10" s="5">
        <v>0.84</v>
      </c>
      <c r="M10" s="8">
        <f t="shared" si="1"/>
        <v>53.8</v>
      </c>
      <c r="N10" s="12">
        <v>1</v>
      </c>
      <c r="O10" s="8">
        <f t="shared" si="2"/>
        <v>134.8</v>
      </c>
      <c r="P10" s="16">
        <f t="shared" si="3"/>
        <v>192.8</v>
      </c>
      <c r="Q10" s="41" t="str">
        <f t="shared" si="4"/>
        <v>5 ю</v>
      </c>
      <c r="R10" s="99">
        <f>SUM(P8:P10)</f>
        <v>708.5999999999999</v>
      </c>
      <c r="S10" s="50">
        <f>IF(R10&gt;0,RANK(R10,R:R),)</f>
        <v>3</v>
      </c>
      <c r="U10" s="1">
        <f t="shared" si="5"/>
        <v>0</v>
      </c>
      <c r="V10" s="49">
        <f t="shared" si="6"/>
        <v>0</v>
      </c>
      <c r="W10" s="1">
        <f t="shared" si="7"/>
        <v>192.8</v>
      </c>
      <c r="X10" s="49">
        <f t="shared" si="8"/>
        <v>5</v>
      </c>
      <c r="Y10" s="1">
        <f t="shared" si="7"/>
        <v>0</v>
      </c>
      <c r="Z10" s="49">
        <f t="shared" si="9"/>
        <v>0</v>
      </c>
      <c r="AA10" s="1">
        <f t="shared" si="7"/>
        <v>0</v>
      </c>
      <c r="AB10" s="49">
        <f t="shared" si="10"/>
        <v>0</v>
      </c>
    </row>
    <row r="11" spans="1:28" ht="16.5">
      <c r="A11" s="43">
        <f t="shared" si="11"/>
        <v>4</v>
      </c>
      <c r="B11" s="4" t="s">
        <v>45</v>
      </c>
      <c r="C11" s="30"/>
      <c r="D11" s="30" t="s">
        <v>34</v>
      </c>
      <c r="E11" s="4">
        <v>40</v>
      </c>
      <c r="F11" s="4">
        <v>57</v>
      </c>
      <c r="G11" s="4">
        <f t="shared" si="12"/>
        <v>97</v>
      </c>
      <c r="H11" s="19">
        <v>53</v>
      </c>
      <c r="I11" s="4">
        <v>0.85</v>
      </c>
      <c r="J11" s="6">
        <f t="shared" si="0"/>
        <v>45.1</v>
      </c>
      <c r="K11" s="19">
        <v>50</v>
      </c>
      <c r="L11" s="4">
        <v>0.9</v>
      </c>
      <c r="M11" s="6">
        <f t="shared" si="1"/>
        <v>45</v>
      </c>
      <c r="N11" s="10">
        <v>1</v>
      </c>
      <c r="O11" s="6">
        <f t="shared" si="2"/>
        <v>90.1</v>
      </c>
      <c r="P11" s="14">
        <f t="shared" si="3"/>
        <v>187.1</v>
      </c>
      <c r="Q11" s="39" t="str">
        <f t="shared" si="4"/>
        <v>6 ю</v>
      </c>
      <c r="R11" s="174" t="s">
        <v>39</v>
      </c>
      <c r="S11" s="175"/>
      <c r="U11" s="1">
        <f t="shared" si="5"/>
        <v>0</v>
      </c>
      <c r="V11" s="49">
        <f t="shared" si="6"/>
        <v>0</v>
      </c>
      <c r="W11" s="1">
        <f t="shared" si="7"/>
        <v>187.1</v>
      </c>
      <c r="X11" s="49">
        <f t="shared" si="8"/>
        <v>6</v>
      </c>
      <c r="Y11" s="1">
        <f t="shared" si="7"/>
        <v>0</v>
      </c>
      <c r="Z11" s="49">
        <f t="shared" si="9"/>
        <v>0</v>
      </c>
      <c r="AA11" s="1">
        <f t="shared" si="7"/>
        <v>0</v>
      </c>
      <c r="AB11" s="49">
        <f t="shared" si="10"/>
        <v>0</v>
      </c>
    </row>
    <row r="12" spans="1:28" ht="16.5">
      <c r="A12" s="44">
        <f t="shared" si="11"/>
        <v>5</v>
      </c>
      <c r="B12" s="2" t="s">
        <v>46</v>
      </c>
      <c r="C12" s="31"/>
      <c r="D12" s="31" t="s">
        <v>34</v>
      </c>
      <c r="E12" s="2">
        <v>0</v>
      </c>
      <c r="F12" s="2">
        <v>0</v>
      </c>
      <c r="G12" s="2">
        <f t="shared" si="12"/>
        <v>0</v>
      </c>
      <c r="H12" s="20">
        <v>48</v>
      </c>
      <c r="I12" s="2">
        <v>0.84</v>
      </c>
      <c r="J12" s="7">
        <f t="shared" si="0"/>
        <v>40.3</v>
      </c>
      <c r="K12" s="20">
        <v>41</v>
      </c>
      <c r="L12" s="2">
        <v>0.84</v>
      </c>
      <c r="M12" s="7">
        <f t="shared" si="1"/>
        <v>34.4</v>
      </c>
      <c r="N12" s="11">
        <v>1</v>
      </c>
      <c r="O12" s="7">
        <f t="shared" si="2"/>
        <v>74.69999999999999</v>
      </c>
      <c r="P12" s="15">
        <f t="shared" si="3"/>
        <v>74.69999999999999</v>
      </c>
      <c r="Q12" s="40" t="str">
        <f t="shared" si="4"/>
        <v>10 ю</v>
      </c>
      <c r="R12" s="176"/>
      <c r="S12" s="177"/>
      <c r="U12" s="1">
        <f t="shared" si="5"/>
        <v>0</v>
      </c>
      <c r="V12" s="49">
        <f t="shared" si="6"/>
        <v>0</v>
      </c>
      <c r="W12" s="1">
        <f t="shared" si="7"/>
        <v>74.69999999999999</v>
      </c>
      <c r="X12" s="49">
        <f t="shared" si="8"/>
        <v>10</v>
      </c>
      <c r="Y12" s="1">
        <f t="shared" si="7"/>
        <v>0</v>
      </c>
      <c r="Z12" s="49">
        <f t="shared" si="9"/>
        <v>0</v>
      </c>
      <c r="AA12" s="1">
        <f t="shared" si="7"/>
        <v>0</v>
      </c>
      <c r="AB12" s="49">
        <f t="shared" si="10"/>
        <v>0</v>
      </c>
    </row>
    <row r="13" spans="1:28" ht="16.5">
      <c r="A13" s="45">
        <f t="shared" si="11"/>
        <v>6</v>
      </c>
      <c r="B13" s="5" t="s">
        <v>47</v>
      </c>
      <c r="C13" s="32"/>
      <c r="D13" s="32" t="s">
        <v>34</v>
      </c>
      <c r="E13" s="5">
        <v>0</v>
      </c>
      <c r="F13" s="5">
        <v>0</v>
      </c>
      <c r="G13" s="5">
        <f t="shared" si="12"/>
        <v>0</v>
      </c>
      <c r="H13" s="21">
        <v>42</v>
      </c>
      <c r="I13" s="5">
        <v>0.85</v>
      </c>
      <c r="J13" s="8">
        <f t="shared" si="0"/>
        <v>35.7</v>
      </c>
      <c r="K13" s="21">
        <v>32</v>
      </c>
      <c r="L13" s="5">
        <v>0.85</v>
      </c>
      <c r="M13" s="8">
        <f t="shared" si="1"/>
        <v>27.2</v>
      </c>
      <c r="N13" s="12">
        <v>1</v>
      </c>
      <c r="O13" s="8">
        <f t="shared" si="2"/>
        <v>62.900000000000006</v>
      </c>
      <c r="P13" s="16">
        <f t="shared" si="3"/>
        <v>62.900000000000006</v>
      </c>
      <c r="Q13" s="41" t="str">
        <f t="shared" si="4"/>
        <v>11 ю</v>
      </c>
      <c r="R13" s="99">
        <f>SUM(P11:P13)</f>
        <v>324.69999999999993</v>
      </c>
      <c r="S13" s="50">
        <f>IF(R13&gt;0,RANK(R13,R:R),)</f>
        <v>5</v>
      </c>
      <c r="U13" s="1">
        <f t="shared" si="5"/>
        <v>0</v>
      </c>
      <c r="V13" s="49">
        <f t="shared" si="6"/>
        <v>0</v>
      </c>
      <c r="W13" s="1">
        <f t="shared" si="7"/>
        <v>62.900000000000006</v>
      </c>
      <c r="X13" s="49">
        <f t="shared" si="8"/>
        <v>11</v>
      </c>
      <c r="Y13" s="1">
        <f t="shared" si="7"/>
        <v>0</v>
      </c>
      <c r="Z13" s="49">
        <f t="shared" si="9"/>
        <v>0</v>
      </c>
      <c r="AA13" s="1">
        <f t="shared" si="7"/>
        <v>0</v>
      </c>
      <c r="AB13" s="49">
        <f t="shared" si="10"/>
        <v>0</v>
      </c>
    </row>
    <row r="14" spans="1:28" ht="16.5">
      <c r="A14" s="43">
        <f t="shared" si="11"/>
        <v>7</v>
      </c>
      <c r="B14" s="4" t="s">
        <v>48</v>
      </c>
      <c r="C14" s="30"/>
      <c r="D14" s="30" t="s">
        <v>34</v>
      </c>
      <c r="E14" s="4">
        <v>0</v>
      </c>
      <c r="F14" s="4">
        <v>0</v>
      </c>
      <c r="G14" s="4">
        <f t="shared" si="12"/>
        <v>0</v>
      </c>
      <c r="H14" s="19">
        <v>27</v>
      </c>
      <c r="I14" s="4">
        <v>0.85</v>
      </c>
      <c r="J14" s="6">
        <f t="shared" si="0"/>
        <v>23</v>
      </c>
      <c r="K14" s="19">
        <v>27</v>
      </c>
      <c r="L14" s="4">
        <v>1</v>
      </c>
      <c r="M14" s="6">
        <f t="shared" si="1"/>
        <v>27</v>
      </c>
      <c r="N14" s="10">
        <v>1</v>
      </c>
      <c r="O14" s="6">
        <f t="shared" si="2"/>
        <v>50</v>
      </c>
      <c r="P14" s="14">
        <f t="shared" si="3"/>
        <v>50</v>
      </c>
      <c r="Q14" s="39" t="str">
        <f t="shared" si="4"/>
        <v>12 ю</v>
      </c>
      <c r="R14" s="174" t="s">
        <v>50</v>
      </c>
      <c r="S14" s="175"/>
      <c r="U14" s="1">
        <f t="shared" si="5"/>
        <v>0</v>
      </c>
      <c r="V14" s="49">
        <f t="shared" si="6"/>
        <v>0</v>
      </c>
      <c r="W14" s="1">
        <f t="shared" si="7"/>
        <v>50</v>
      </c>
      <c r="X14" s="49">
        <f t="shared" si="8"/>
        <v>12</v>
      </c>
      <c r="Y14" s="1">
        <f t="shared" si="7"/>
        <v>0</v>
      </c>
      <c r="Z14" s="49">
        <f t="shared" si="9"/>
        <v>0</v>
      </c>
      <c r="AA14" s="1">
        <f t="shared" si="7"/>
        <v>0</v>
      </c>
      <c r="AB14" s="49">
        <f t="shared" si="10"/>
        <v>0</v>
      </c>
    </row>
    <row r="15" spans="1:28" ht="16.5" hidden="1">
      <c r="A15" s="44"/>
      <c r="B15" s="2"/>
      <c r="C15" s="31"/>
      <c r="D15" s="31" t="s">
        <v>34</v>
      </c>
      <c r="E15" s="2"/>
      <c r="F15" s="2"/>
      <c r="G15" s="2">
        <f t="shared" si="12"/>
        <v>0</v>
      </c>
      <c r="H15" s="20"/>
      <c r="I15" s="2"/>
      <c r="J15" s="7">
        <f t="shared" si="0"/>
        <v>0</v>
      </c>
      <c r="K15" s="20"/>
      <c r="L15" s="2"/>
      <c r="M15" s="7">
        <f t="shared" si="1"/>
        <v>0</v>
      </c>
      <c r="N15" s="11"/>
      <c r="O15" s="7">
        <f t="shared" si="2"/>
        <v>0</v>
      </c>
      <c r="P15" s="15">
        <f t="shared" si="3"/>
        <v>0</v>
      </c>
      <c r="Q15" s="40">
        <f t="shared" si="4"/>
        <v>0</v>
      </c>
      <c r="R15" s="176"/>
      <c r="S15" s="177"/>
      <c r="U15" s="1">
        <f t="shared" si="5"/>
        <v>0</v>
      </c>
      <c r="V15" s="49">
        <f t="shared" si="6"/>
        <v>0</v>
      </c>
      <c r="W15" s="1">
        <f t="shared" si="7"/>
        <v>0</v>
      </c>
      <c r="X15" s="49">
        <f t="shared" si="8"/>
        <v>0</v>
      </c>
      <c r="Y15" s="1">
        <f t="shared" si="7"/>
        <v>0</v>
      </c>
      <c r="Z15" s="49">
        <f t="shared" si="9"/>
        <v>0</v>
      </c>
      <c r="AA15" s="1">
        <f t="shared" si="7"/>
        <v>0</v>
      </c>
      <c r="AB15" s="49">
        <f t="shared" si="10"/>
        <v>0</v>
      </c>
    </row>
    <row r="16" spans="1:28" ht="16.5">
      <c r="A16" s="45">
        <v>8</v>
      </c>
      <c r="B16" s="5" t="s">
        <v>63</v>
      </c>
      <c r="C16" s="32"/>
      <c r="D16" s="32" t="s">
        <v>34</v>
      </c>
      <c r="E16" s="5">
        <v>0</v>
      </c>
      <c r="F16" s="5">
        <v>0</v>
      </c>
      <c r="G16" s="5">
        <f t="shared" si="12"/>
        <v>0</v>
      </c>
      <c r="H16" s="21">
        <v>26</v>
      </c>
      <c r="I16" s="5">
        <v>0.85</v>
      </c>
      <c r="J16" s="8">
        <f t="shared" si="0"/>
        <v>22.1</v>
      </c>
      <c r="K16" s="21">
        <v>19</v>
      </c>
      <c r="L16" s="5">
        <v>0.85</v>
      </c>
      <c r="M16" s="8">
        <f t="shared" si="1"/>
        <v>16.2</v>
      </c>
      <c r="N16" s="12">
        <v>1</v>
      </c>
      <c r="O16" s="8">
        <f t="shared" si="2"/>
        <v>38.3</v>
      </c>
      <c r="P16" s="16">
        <f t="shared" si="3"/>
        <v>38.3</v>
      </c>
      <c r="Q16" s="41" t="str">
        <f t="shared" si="4"/>
        <v>13 ю</v>
      </c>
      <c r="R16" s="99">
        <f>SUM(P14:P16)</f>
        <v>88.3</v>
      </c>
      <c r="S16" s="50">
        <f>IF(R16&gt;0,RANK(R16,R:R),)</f>
        <v>6</v>
      </c>
      <c r="U16" s="1">
        <f t="shared" si="5"/>
        <v>0</v>
      </c>
      <c r="V16" s="49">
        <f t="shared" si="6"/>
        <v>0</v>
      </c>
      <c r="W16" s="1">
        <f t="shared" si="7"/>
        <v>38.3</v>
      </c>
      <c r="X16" s="49">
        <f t="shared" si="8"/>
        <v>13</v>
      </c>
      <c r="Y16" s="1">
        <f t="shared" si="7"/>
        <v>0</v>
      </c>
      <c r="Z16" s="49">
        <f t="shared" si="9"/>
        <v>0</v>
      </c>
      <c r="AA16" s="1">
        <f t="shared" si="7"/>
        <v>0</v>
      </c>
      <c r="AB16" s="49">
        <f t="shared" si="10"/>
        <v>0</v>
      </c>
    </row>
    <row r="17" spans="1:28" ht="16.5">
      <c r="A17" s="47">
        <f>1+A16</f>
        <v>9</v>
      </c>
      <c r="B17" s="4" t="s">
        <v>51</v>
      </c>
      <c r="C17" s="30"/>
      <c r="D17" s="30" t="s">
        <v>52</v>
      </c>
      <c r="E17" s="4">
        <v>89</v>
      </c>
      <c r="F17" s="4">
        <v>87</v>
      </c>
      <c r="G17" s="4">
        <f t="shared" si="12"/>
        <v>176</v>
      </c>
      <c r="H17" s="19">
        <v>95</v>
      </c>
      <c r="I17" s="4">
        <v>0.85</v>
      </c>
      <c r="J17" s="6">
        <f t="shared" si="0"/>
        <v>105</v>
      </c>
      <c r="K17" s="19">
        <v>69</v>
      </c>
      <c r="L17" s="4">
        <v>0.9</v>
      </c>
      <c r="M17" s="6">
        <f t="shared" si="1"/>
        <v>80.7</v>
      </c>
      <c r="N17" s="10">
        <v>1.3</v>
      </c>
      <c r="O17" s="6">
        <f t="shared" si="2"/>
        <v>185.7</v>
      </c>
      <c r="P17" s="14">
        <f t="shared" si="3"/>
        <v>361.7</v>
      </c>
      <c r="Q17" s="39" t="str">
        <f t="shared" si="4"/>
        <v>1 д</v>
      </c>
      <c r="R17" s="174" t="s">
        <v>55</v>
      </c>
      <c r="S17" s="175"/>
      <c r="U17" s="1">
        <f t="shared" si="5"/>
        <v>0</v>
      </c>
      <c r="V17" s="49">
        <f t="shared" si="6"/>
        <v>0</v>
      </c>
      <c r="W17" s="1">
        <f t="shared" si="7"/>
        <v>0</v>
      </c>
      <c r="X17" s="49">
        <f t="shared" si="8"/>
        <v>0</v>
      </c>
      <c r="Y17" s="1">
        <f t="shared" si="7"/>
        <v>0</v>
      </c>
      <c r="Z17" s="49">
        <f t="shared" si="9"/>
        <v>0</v>
      </c>
      <c r="AA17" s="1">
        <f t="shared" si="7"/>
        <v>361.7</v>
      </c>
      <c r="AB17" s="49">
        <f t="shared" si="10"/>
        <v>1</v>
      </c>
    </row>
    <row r="18" spans="1:28" ht="16.5">
      <c r="A18" s="44">
        <f t="shared" si="11"/>
        <v>10</v>
      </c>
      <c r="B18" s="2" t="s">
        <v>53</v>
      </c>
      <c r="C18" s="31"/>
      <c r="D18" s="31" t="s">
        <v>52</v>
      </c>
      <c r="E18" s="2">
        <v>59</v>
      </c>
      <c r="F18" s="2">
        <v>69</v>
      </c>
      <c r="G18" s="2">
        <f t="shared" si="12"/>
        <v>128</v>
      </c>
      <c r="H18" s="20">
        <v>94</v>
      </c>
      <c r="I18" s="2">
        <v>0.84</v>
      </c>
      <c r="J18" s="7">
        <f t="shared" si="0"/>
        <v>102.6</v>
      </c>
      <c r="K18" s="20">
        <v>65</v>
      </c>
      <c r="L18" s="2">
        <v>0.84</v>
      </c>
      <c r="M18" s="7">
        <f t="shared" si="1"/>
        <v>71</v>
      </c>
      <c r="N18" s="11">
        <v>1.3</v>
      </c>
      <c r="O18" s="7">
        <f t="shared" si="2"/>
        <v>173.6</v>
      </c>
      <c r="P18" s="15">
        <f t="shared" si="3"/>
        <v>301.6</v>
      </c>
      <c r="Q18" s="40" t="str">
        <f t="shared" si="4"/>
        <v>3 д</v>
      </c>
      <c r="R18" s="176"/>
      <c r="S18" s="177"/>
      <c r="U18" s="1">
        <f t="shared" si="5"/>
        <v>0</v>
      </c>
      <c r="V18" s="49">
        <f t="shared" si="6"/>
        <v>0</v>
      </c>
      <c r="W18" s="1">
        <f t="shared" si="7"/>
        <v>0</v>
      </c>
      <c r="X18" s="49">
        <f t="shared" si="8"/>
        <v>0</v>
      </c>
      <c r="Y18" s="1">
        <f t="shared" si="7"/>
        <v>0</v>
      </c>
      <c r="Z18" s="49">
        <f t="shared" si="9"/>
        <v>0</v>
      </c>
      <c r="AA18" s="1">
        <f t="shared" si="7"/>
        <v>301.6</v>
      </c>
      <c r="AB18" s="49">
        <f t="shared" si="10"/>
        <v>3</v>
      </c>
    </row>
    <row r="19" spans="1:28" ht="16.5">
      <c r="A19" s="45">
        <f t="shared" si="11"/>
        <v>11</v>
      </c>
      <c r="B19" s="5" t="s">
        <v>54</v>
      </c>
      <c r="C19" s="32"/>
      <c r="D19" s="32" t="s">
        <v>52</v>
      </c>
      <c r="E19" s="5">
        <v>67</v>
      </c>
      <c r="F19" s="5">
        <v>68</v>
      </c>
      <c r="G19" s="5">
        <f t="shared" si="12"/>
        <v>135</v>
      </c>
      <c r="H19" s="21">
        <v>60</v>
      </c>
      <c r="I19" s="5">
        <v>0.84</v>
      </c>
      <c r="J19" s="8">
        <f t="shared" si="0"/>
        <v>65.5</v>
      </c>
      <c r="K19" s="21">
        <v>51</v>
      </c>
      <c r="L19" s="5">
        <v>0.99</v>
      </c>
      <c r="M19" s="8">
        <f t="shared" si="1"/>
        <v>65.6</v>
      </c>
      <c r="N19" s="12">
        <v>1.3</v>
      </c>
      <c r="O19" s="8">
        <f t="shared" si="2"/>
        <v>131.1</v>
      </c>
      <c r="P19" s="16">
        <f t="shared" si="3"/>
        <v>266.1</v>
      </c>
      <c r="Q19" s="41" t="str">
        <f t="shared" si="4"/>
        <v>4 д</v>
      </c>
      <c r="R19" s="99">
        <f>SUM(P17:P19)</f>
        <v>929.4</v>
      </c>
      <c r="S19" s="50">
        <f>IF(R19&gt;0,RANK(R19,R:R),)</f>
        <v>1</v>
      </c>
      <c r="U19" s="1">
        <f t="shared" si="5"/>
        <v>0</v>
      </c>
      <c r="V19" s="49">
        <f t="shared" si="6"/>
        <v>0</v>
      </c>
      <c r="W19" s="1">
        <f t="shared" si="7"/>
        <v>0</v>
      </c>
      <c r="X19" s="49">
        <f t="shared" si="8"/>
        <v>0</v>
      </c>
      <c r="Y19" s="1">
        <f t="shared" si="7"/>
        <v>0</v>
      </c>
      <c r="Z19" s="49">
        <f t="shared" si="9"/>
        <v>0</v>
      </c>
      <c r="AA19" s="1">
        <f t="shared" si="7"/>
        <v>266.1</v>
      </c>
      <c r="AB19" s="49">
        <f t="shared" si="10"/>
        <v>4</v>
      </c>
    </row>
    <row r="20" spans="1:28" ht="16.5">
      <c r="A20" s="47">
        <f t="shared" si="11"/>
        <v>12</v>
      </c>
      <c r="B20" s="4" t="s">
        <v>56</v>
      </c>
      <c r="C20" s="30"/>
      <c r="D20" s="30" t="s">
        <v>34</v>
      </c>
      <c r="E20" s="4">
        <v>69</v>
      </c>
      <c r="F20" s="4">
        <v>49</v>
      </c>
      <c r="G20" s="4">
        <f t="shared" si="12"/>
        <v>118</v>
      </c>
      <c r="H20" s="19">
        <v>56</v>
      </c>
      <c r="I20" s="4">
        <v>0.95</v>
      </c>
      <c r="J20" s="6">
        <f t="shared" si="0"/>
        <v>69.2</v>
      </c>
      <c r="K20" s="19">
        <v>47</v>
      </c>
      <c r="L20" s="4">
        <v>0.95</v>
      </c>
      <c r="M20" s="6">
        <f t="shared" si="1"/>
        <v>58</v>
      </c>
      <c r="N20" s="10">
        <v>1.3</v>
      </c>
      <c r="O20" s="6">
        <f t="shared" si="2"/>
        <v>127.2</v>
      </c>
      <c r="P20" s="14">
        <f t="shared" si="3"/>
        <v>245.2</v>
      </c>
      <c r="Q20" s="39" t="str">
        <f t="shared" si="4"/>
        <v>4 ю</v>
      </c>
      <c r="R20" s="174" t="s">
        <v>38</v>
      </c>
      <c r="S20" s="175"/>
      <c r="U20" s="1">
        <f t="shared" si="5"/>
        <v>0</v>
      </c>
      <c r="V20" s="49">
        <f t="shared" si="6"/>
        <v>0</v>
      </c>
      <c r="W20" s="1">
        <f t="shared" si="7"/>
        <v>245.2</v>
      </c>
      <c r="X20" s="49">
        <f t="shared" si="8"/>
        <v>4</v>
      </c>
      <c r="Y20" s="1">
        <f t="shared" si="7"/>
        <v>0</v>
      </c>
      <c r="Z20" s="49">
        <f t="shared" si="9"/>
        <v>0</v>
      </c>
      <c r="AA20" s="1">
        <f t="shared" si="7"/>
        <v>0</v>
      </c>
      <c r="AB20" s="49">
        <f t="shared" si="10"/>
        <v>0</v>
      </c>
    </row>
    <row r="21" spans="1:28" ht="16.5">
      <c r="A21" s="44">
        <f t="shared" si="11"/>
        <v>13</v>
      </c>
      <c r="B21" s="2" t="s">
        <v>57</v>
      </c>
      <c r="C21" s="31"/>
      <c r="D21" s="31" t="s">
        <v>52</v>
      </c>
      <c r="E21" s="2">
        <v>69</v>
      </c>
      <c r="F21" s="2">
        <v>70</v>
      </c>
      <c r="G21" s="2">
        <f t="shared" si="12"/>
        <v>139</v>
      </c>
      <c r="H21" s="20">
        <v>82</v>
      </c>
      <c r="I21" s="2">
        <v>0.9</v>
      </c>
      <c r="J21" s="7">
        <f t="shared" si="0"/>
        <v>95.9</v>
      </c>
      <c r="K21" s="20">
        <v>58</v>
      </c>
      <c r="L21" s="2">
        <v>0.9</v>
      </c>
      <c r="M21" s="7">
        <f t="shared" si="1"/>
        <v>67.9</v>
      </c>
      <c r="N21" s="11">
        <v>1.3</v>
      </c>
      <c r="O21" s="7">
        <f t="shared" si="2"/>
        <v>163.8</v>
      </c>
      <c r="P21" s="15">
        <f t="shared" si="3"/>
        <v>302.8</v>
      </c>
      <c r="Q21" s="40" t="str">
        <f t="shared" si="4"/>
        <v>2 д</v>
      </c>
      <c r="R21" s="176"/>
      <c r="S21" s="177"/>
      <c r="U21" s="1">
        <f t="shared" si="5"/>
        <v>0</v>
      </c>
      <c r="V21" s="49">
        <f t="shared" si="6"/>
        <v>0</v>
      </c>
      <c r="W21" s="1">
        <f t="shared" si="7"/>
        <v>0</v>
      </c>
      <c r="X21" s="49">
        <f t="shared" si="8"/>
        <v>0</v>
      </c>
      <c r="Y21" s="1">
        <f t="shared" si="7"/>
        <v>0</v>
      </c>
      <c r="Z21" s="49">
        <f t="shared" si="9"/>
        <v>0</v>
      </c>
      <c r="AA21" s="1">
        <f t="shared" si="7"/>
        <v>302.8</v>
      </c>
      <c r="AB21" s="49">
        <f t="shared" si="10"/>
        <v>2</v>
      </c>
    </row>
    <row r="22" spans="1:28" ht="16.5">
      <c r="A22" s="45">
        <f aca="true" t="shared" si="13" ref="A22:A28">1+A21</f>
        <v>14</v>
      </c>
      <c r="B22" s="5" t="s">
        <v>58</v>
      </c>
      <c r="C22" s="32"/>
      <c r="D22" s="32" t="s">
        <v>52</v>
      </c>
      <c r="E22" s="5">
        <v>69</v>
      </c>
      <c r="F22" s="5">
        <v>80</v>
      </c>
      <c r="G22" s="5">
        <f t="shared" si="12"/>
        <v>149</v>
      </c>
      <c r="H22" s="21">
        <v>32</v>
      </c>
      <c r="I22" s="5">
        <v>0.85</v>
      </c>
      <c r="J22" s="8">
        <f t="shared" si="0"/>
        <v>35.4</v>
      </c>
      <c r="K22" s="21">
        <v>60</v>
      </c>
      <c r="L22" s="5">
        <v>0.84</v>
      </c>
      <c r="M22" s="8">
        <f t="shared" si="1"/>
        <v>65.5</v>
      </c>
      <c r="N22" s="12">
        <v>1.3</v>
      </c>
      <c r="O22" s="8">
        <f t="shared" si="2"/>
        <v>100.9</v>
      </c>
      <c r="P22" s="16">
        <f t="shared" si="3"/>
        <v>249.9</v>
      </c>
      <c r="Q22" s="41" t="str">
        <f t="shared" si="4"/>
        <v>5 д</v>
      </c>
      <c r="R22" s="99">
        <f>SUM(P20:P22)</f>
        <v>797.9</v>
      </c>
      <c r="S22" s="50">
        <f>IF(R22&gt;0,RANK(R22,R:R),)</f>
        <v>2</v>
      </c>
      <c r="U22" s="1">
        <f t="shared" si="5"/>
        <v>0</v>
      </c>
      <c r="V22" s="49">
        <f t="shared" si="6"/>
        <v>0</v>
      </c>
      <c r="W22" s="1">
        <f t="shared" si="7"/>
        <v>0</v>
      </c>
      <c r="X22" s="49">
        <f t="shared" si="8"/>
        <v>0</v>
      </c>
      <c r="Y22" s="1">
        <f t="shared" si="7"/>
        <v>0</v>
      </c>
      <c r="Z22" s="49">
        <f t="shared" si="9"/>
        <v>0</v>
      </c>
      <c r="AA22" s="1">
        <f t="shared" si="7"/>
        <v>249.9</v>
      </c>
      <c r="AB22" s="49">
        <f t="shared" si="10"/>
        <v>5</v>
      </c>
    </row>
    <row r="23" spans="1:28" ht="16.5">
      <c r="A23" s="47">
        <f t="shared" si="13"/>
        <v>15</v>
      </c>
      <c r="B23" s="4" t="s">
        <v>59</v>
      </c>
      <c r="C23" s="30"/>
      <c r="D23" s="30" t="s">
        <v>34</v>
      </c>
      <c r="E23" s="4">
        <v>0</v>
      </c>
      <c r="F23" s="4">
        <v>40</v>
      </c>
      <c r="G23" s="4">
        <f t="shared" si="12"/>
        <v>40</v>
      </c>
      <c r="H23" s="19">
        <v>50</v>
      </c>
      <c r="I23" s="4">
        <v>0.84</v>
      </c>
      <c r="J23" s="6">
        <f t="shared" si="0"/>
        <v>54.6</v>
      </c>
      <c r="K23" s="19">
        <v>38</v>
      </c>
      <c r="L23" s="4">
        <v>0.94</v>
      </c>
      <c r="M23" s="6">
        <f t="shared" si="1"/>
        <v>46.4</v>
      </c>
      <c r="N23" s="10">
        <v>1.3</v>
      </c>
      <c r="O23" s="6">
        <f t="shared" si="2"/>
        <v>101</v>
      </c>
      <c r="P23" s="14">
        <f t="shared" si="3"/>
        <v>141</v>
      </c>
      <c r="Q23" s="39" t="str">
        <f t="shared" si="4"/>
        <v>8 ю</v>
      </c>
      <c r="R23" s="174" t="s">
        <v>37</v>
      </c>
      <c r="S23" s="175"/>
      <c r="U23" s="1">
        <f t="shared" si="5"/>
        <v>0</v>
      </c>
      <c r="V23" s="49">
        <f t="shared" si="6"/>
        <v>0</v>
      </c>
      <c r="W23" s="1">
        <f t="shared" si="7"/>
        <v>141</v>
      </c>
      <c r="X23" s="49">
        <f t="shared" si="8"/>
        <v>8</v>
      </c>
      <c r="Y23" s="1">
        <f t="shared" si="7"/>
        <v>0</v>
      </c>
      <c r="Z23" s="49">
        <f t="shared" si="9"/>
        <v>0</v>
      </c>
      <c r="AA23" s="1">
        <f t="shared" si="7"/>
        <v>0</v>
      </c>
      <c r="AB23" s="49">
        <f t="shared" si="10"/>
        <v>0</v>
      </c>
    </row>
    <row r="24" spans="1:28" ht="16.5">
      <c r="A24" s="44">
        <f t="shared" si="13"/>
        <v>16</v>
      </c>
      <c r="B24" s="2" t="s">
        <v>60</v>
      </c>
      <c r="C24" s="31"/>
      <c r="D24" s="31" t="s">
        <v>34</v>
      </c>
      <c r="E24" s="2"/>
      <c r="F24" s="2">
        <v>47</v>
      </c>
      <c r="G24" s="2">
        <f t="shared" si="12"/>
        <v>47</v>
      </c>
      <c r="H24" s="20">
        <v>48</v>
      </c>
      <c r="I24" s="2">
        <v>0.85</v>
      </c>
      <c r="J24" s="7">
        <f t="shared" si="0"/>
        <v>53</v>
      </c>
      <c r="K24" s="20">
        <v>40</v>
      </c>
      <c r="L24" s="2">
        <v>0.85</v>
      </c>
      <c r="M24" s="7">
        <f t="shared" si="1"/>
        <v>44.2</v>
      </c>
      <c r="N24" s="11">
        <v>1.3</v>
      </c>
      <c r="O24" s="7">
        <f t="shared" si="2"/>
        <v>97.2</v>
      </c>
      <c r="P24" s="15">
        <f t="shared" si="3"/>
        <v>144.2</v>
      </c>
      <c r="Q24" s="40" t="str">
        <f t="shared" si="4"/>
        <v>7 ю</v>
      </c>
      <c r="R24" s="176"/>
      <c r="S24" s="177"/>
      <c r="U24" s="1">
        <f t="shared" si="5"/>
        <v>0</v>
      </c>
      <c r="V24" s="49">
        <f t="shared" si="6"/>
        <v>0</v>
      </c>
      <c r="W24" s="1">
        <f t="shared" si="7"/>
        <v>144.2</v>
      </c>
      <c r="X24" s="49">
        <f t="shared" si="8"/>
        <v>7</v>
      </c>
      <c r="Y24" s="1">
        <f t="shared" si="7"/>
        <v>0</v>
      </c>
      <c r="Z24" s="49">
        <f t="shared" si="9"/>
        <v>0</v>
      </c>
      <c r="AA24" s="1">
        <f t="shared" si="7"/>
        <v>0</v>
      </c>
      <c r="AB24" s="49">
        <f t="shared" si="10"/>
        <v>0</v>
      </c>
    </row>
    <row r="25" spans="1:28" ht="16.5">
      <c r="A25" s="45">
        <f t="shared" si="13"/>
        <v>17</v>
      </c>
      <c r="B25" s="5" t="s">
        <v>61</v>
      </c>
      <c r="C25" s="32"/>
      <c r="D25" s="32" t="s">
        <v>34</v>
      </c>
      <c r="E25" s="5">
        <v>0</v>
      </c>
      <c r="F25" s="5">
        <v>0</v>
      </c>
      <c r="G25" s="5">
        <f t="shared" si="12"/>
        <v>0</v>
      </c>
      <c r="H25" s="21">
        <v>45</v>
      </c>
      <c r="I25" s="5">
        <v>0.84</v>
      </c>
      <c r="J25" s="8">
        <f t="shared" si="0"/>
        <v>49.1</v>
      </c>
      <c r="K25" s="21">
        <v>48</v>
      </c>
      <c r="L25" s="5">
        <v>0.94</v>
      </c>
      <c r="M25" s="8">
        <f t="shared" si="1"/>
        <v>58.7</v>
      </c>
      <c r="N25" s="12">
        <v>1.3</v>
      </c>
      <c r="O25" s="8">
        <f t="shared" si="2"/>
        <v>107.80000000000001</v>
      </c>
      <c r="P25" s="16">
        <f t="shared" si="3"/>
        <v>107.80000000000001</v>
      </c>
      <c r="Q25" s="41" t="str">
        <f t="shared" si="4"/>
        <v>9 ю</v>
      </c>
      <c r="R25" s="99">
        <f>SUM(P23:P25)</f>
        <v>393</v>
      </c>
      <c r="S25" s="50">
        <f>IF(R25&gt;0,RANK(R25,R:R),)</f>
        <v>4</v>
      </c>
      <c r="U25" s="1">
        <f t="shared" si="5"/>
        <v>0</v>
      </c>
      <c r="V25" s="49">
        <f t="shared" si="6"/>
        <v>0</v>
      </c>
      <c r="W25" s="1">
        <f t="shared" si="7"/>
        <v>107.80000000000001</v>
      </c>
      <c r="X25" s="49">
        <f t="shared" si="8"/>
        <v>9</v>
      </c>
      <c r="Y25" s="1">
        <f t="shared" si="7"/>
        <v>0</v>
      </c>
      <c r="Z25" s="49">
        <f t="shared" si="9"/>
        <v>0</v>
      </c>
      <c r="AA25" s="1">
        <f t="shared" si="7"/>
        <v>0</v>
      </c>
      <c r="AB25" s="49">
        <f t="shared" si="10"/>
        <v>0</v>
      </c>
    </row>
    <row r="26" spans="1:28" ht="17.25" thickBot="1">
      <c r="A26" s="191">
        <f t="shared" si="13"/>
        <v>18</v>
      </c>
      <c r="B26" s="192" t="s">
        <v>62</v>
      </c>
      <c r="C26" s="193"/>
      <c r="D26" s="193" t="s">
        <v>34</v>
      </c>
      <c r="E26" s="192">
        <v>110</v>
      </c>
      <c r="F26" s="192">
        <v>118</v>
      </c>
      <c r="G26" s="192">
        <f t="shared" si="12"/>
        <v>228</v>
      </c>
      <c r="H26" s="194">
        <v>100</v>
      </c>
      <c r="I26" s="192">
        <v>0.87</v>
      </c>
      <c r="J26" s="195">
        <f t="shared" si="0"/>
        <v>87</v>
      </c>
      <c r="K26" s="194">
        <v>80</v>
      </c>
      <c r="L26" s="192">
        <v>0.85</v>
      </c>
      <c r="M26" s="195">
        <f t="shared" si="1"/>
        <v>68</v>
      </c>
      <c r="N26" s="196">
        <v>1</v>
      </c>
      <c r="O26" s="195">
        <f t="shared" si="2"/>
        <v>155</v>
      </c>
      <c r="P26" s="197">
        <f t="shared" si="3"/>
        <v>383</v>
      </c>
      <c r="Q26" s="198" t="str">
        <f t="shared" si="4"/>
        <v>1 ю</v>
      </c>
      <c r="R26" s="199" t="s">
        <v>64</v>
      </c>
      <c r="S26" s="200"/>
      <c r="U26" s="1">
        <f t="shared" si="5"/>
        <v>0</v>
      </c>
      <c r="V26" s="49">
        <f t="shared" si="6"/>
        <v>0</v>
      </c>
      <c r="W26" s="1">
        <f t="shared" si="7"/>
        <v>383</v>
      </c>
      <c r="X26" s="49">
        <f t="shared" si="8"/>
        <v>1</v>
      </c>
      <c r="Y26" s="1">
        <f t="shared" si="7"/>
        <v>0</v>
      </c>
      <c r="Z26" s="49">
        <f t="shared" si="9"/>
        <v>0</v>
      </c>
      <c r="AA26" s="1">
        <f t="shared" si="7"/>
        <v>0</v>
      </c>
      <c r="AB26" s="49">
        <f t="shared" si="10"/>
        <v>0</v>
      </c>
    </row>
    <row r="27" spans="1:28" ht="16.5" hidden="1">
      <c r="A27" s="47"/>
      <c r="B27" s="4"/>
      <c r="C27" s="30"/>
      <c r="D27" s="30"/>
      <c r="E27" s="4"/>
      <c r="F27" s="4"/>
      <c r="G27" s="4"/>
      <c r="H27" s="19"/>
      <c r="I27" s="4"/>
      <c r="J27" s="6"/>
      <c r="K27" s="19"/>
      <c r="L27" s="4"/>
      <c r="M27" s="6"/>
      <c r="N27" s="10"/>
      <c r="O27" s="6"/>
      <c r="P27" s="14"/>
      <c r="Q27" s="39">
        <f t="shared" si="4"/>
        <v>0</v>
      </c>
      <c r="R27" s="189"/>
      <c r="S27" s="190"/>
      <c r="U27" s="1">
        <f t="shared" si="5"/>
        <v>0</v>
      </c>
      <c r="V27" s="49">
        <f t="shared" si="6"/>
        <v>0</v>
      </c>
      <c r="W27" s="1">
        <f t="shared" si="7"/>
        <v>0</v>
      </c>
      <c r="X27" s="49">
        <f t="shared" si="8"/>
        <v>0</v>
      </c>
      <c r="Y27" s="1">
        <f t="shared" si="7"/>
        <v>0</v>
      </c>
      <c r="Z27" s="49">
        <f t="shared" si="9"/>
        <v>0</v>
      </c>
      <c r="AA27" s="1">
        <f t="shared" si="7"/>
        <v>0</v>
      </c>
      <c r="AB27" s="49">
        <f t="shared" si="10"/>
        <v>0</v>
      </c>
    </row>
    <row r="28" spans="1:28" ht="17.25" hidden="1" thickBot="1">
      <c r="A28" s="46"/>
      <c r="B28" s="3"/>
      <c r="C28" s="33"/>
      <c r="D28" s="33"/>
      <c r="E28" s="3"/>
      <c r="F28" s="3"/>
      <c r="G28" s="3"/>
      <c r="H28" s="22"/>
      <c r="I28" s="3"/>
      <c r="J28" s="9"/>
      <c r="K28" s="22"/>
      <c r="L28" s="3"/>
      <c r="M28" s="9"/>
      <c r="N28" s="13"/>
      <c r="O28" s="9"/>
      <c r="P28" s="17"/>
      <c r="Q28" s="42">
        <f t="shared" si="4"/>
        <v>0</v>
      </c>
      <c r="R28" s="165"/>
      <c r="S28" s="166"/>
      <c r="U28" s="1">
        <f t="shared" si="5"/>
        <v>0</v>
      </c>
      <c r="V28" s="49">
        <f t="shared" si="6"/>
        <v>0</v>
      </c>
      <c r="W28" s="1">
        <f t="shared" si="7"/>
        <v>0</v>
      </c>
      <c r="X28" s="49">
        <f t="shared" si="8"/>
        <v>0</v>
      </c>
      <c r="Y28" s="1">
        <f t="shared" si="7"/>
        <v>0</v>
      </c>
      <c r="Z28" s="49">
        <f t="shared" si="9"/>
        <v>0</v>
      </c>
      <c r="AA28" s="1">
        <f t="shared" si="7"/>
        <v>0</v>
      </c>
      <c r="AB28" s="49">
        <f t="shared" si="10"/>
        <v>0</v>
      </c>
    </row>
    <row r="29" spans="1:28" ht="16.5">
      <c r="A29" s="83"/>
      <c r="B29" s="84"/>
      <c r="C29" s="85"/>
      <c r="D29" s="85"/>
      <c r="E29" s="84"/>
      <c r="F29" s="84"/>
      <c r="G29" s="84"/>
      <c r="H29" s="86"/>
      <c r="I29" s="84"/>
      <c r="J29" s="87"/>
      <c r="K29" s="86"/>
      <c r="L29" s="84"/>
      <c r="M29" s="87"/>
      <c r="N29" s="88"/>
      <c r="O29" s="87"/>
      <c r="P29" s="89"/>
      <c r="Q29" s="89"/>
      <c r="R29" s="100"/>
      <c r="S29" s="49"/>
      <c r="V29" s="49"/>
      <c r="X29" s="49"/>
      <c r="Z29" s="49"/>
      <c r="AB29" s="49"/>
    </row>
    <row r="30" spans="1:28" ht="16.5">
      <c r="A30" s="83"/>
      <c r="B30" s="84"/>
      <c r="C30" s="85"/>
      <c r="D30" s="85"/>
      <c r="E30" s="84"/>
      <c r="F30" s="84"/>
      <c r="G30" s="84"/>
      <c r="H30" s="86"/>
      <c r="I30" s="84"/>
      <c r="J30" s="87"/>
      <c r="K30" s="86"/>
      <c r="L30" s="84"/>
      <c r="M30" s="87"/>
      <c r="N30" s="88"/>
      <c r="O30" s="87"/>
      <c r="P30" s="89"/>
      <c r="Q30" s="89"/>
      <c r="R30" s="100"/>
      <c r="S30" s="49"/>
      <c r="V30" s="49"/>
      <c r="X30" s="49"/>
      <c r="Z30" s="49"/>
      <c r="AB30" s="49"/>
    </row>
    <row r="31" spans="1:19" ht="15">
      <c r="A31" s="18" t="s">
        <v>13</v>
      </c>
      <c r="B31" s="18"/>
      <c r="D31" s="18"/>
      <c r="E31" s="18"/>
      <c r="F31" s="18"/>
      <c r="G31" s="18"/>
      <c r="H31" s="95"/>
      <c r="I31" s="95" t="s">
        <v>33</v>
      </c>
      <c r="J31" s="95"/>
      <c r="K31" s="18" t="s">
        <v>21</v>
      </c>
      <c r="L31" s="18"/>
      <c r="M31" s="18"/>
      <c r="N31" s="18"/>
      <c r="O31" s="18"/>
      <c r="P31" s="18"/>
      <c r="Q31" s="18"/>
      <c r="R31" s="95"/>
      <c r="S31" s="95" t="s">
        <v>42</v>
      </c>
    </row>
    <row r="32" spans="2:18" ht="15">
      <c r="B32" s="18"/>
      <c r="K32" s="18"/>
      <c r="M32" s="18"/>
      <c r="O32" s="18"/>
      <c r="R32" s="101"/>
    </row>
    <row r="33" spans="1:18" ht="15">
      <c r="A33" s="18"/>
      <c r="M33" s="105"/>
      <c r="R33" s="101"/>
    </row>
  </sheetData>
  <mergeCells count="21">
    <mergeCell ref="R26:S26"/>
    <mergeCell ref="R27:S27"/>
    <mergeCell ref="R20:S20"/>
    <mergeCell ref="R21:S21"/>
    <mergeCell ref="R23:S23"/>
    <mergeCell ref="R24:S24"/>
    <mergeCell ref="R14:S14"/>
    <mergeCell ref="R15:S15"/>
    <mergeCell ref="R17:S17"/>
    <mergeCell ref="R18:S18"/>
    <mergeCell ref="R8:S8"/>
    <mergeCell ref="R9:S9"/>
    <mergeCell ref="R11:S11"/>
    <mergeCell ref="R12:S12"/>
    <mergeCell ref="A1:S1"/>
    <mergeCell ref="A3:S3"/>
    <mergeCell ref="R6:S6"/>
    <mergeCell ref="H6:J6"/>
    <mergeCell ref="K6:M6"/>
    <mergeCell ref="E6:F6"/>
    <mergeCell ref="A2:S2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Zeros="0" zoomScale="75" zoomScaleNormal="75" workbookViewId="0" topLeftCell="A19">
      <selection activeCell="A2" sqref="A2:S3"/>
    </sheetView>
  </sheetViews>
  <sheetFormatPr defaultColWidth="9.00390625" defaultRowHeight="12.75"/>
  <cols>
    <col min="1" max="1" width="8.75390625" style="1" customWidth="1"/>
    <col min="2" max="2" width="25.00390625" style="1" customWidth="1"/>
    <col min="3" max="3" width="5.25390625" style="23" hidden="1" customWidth="1"/>
    <col min="4" max="4" width="5.25390625" style="23" customWidth="1"/>
    <col min="5" max="8" width="6.25390625" style="1" customWidth="1"/>
    <col min="9" max="10" width="6.75390625" style="1" customWidth="1"/>
    <col min="11" max="11" width="6.25390625" style="1" customWidth="1"/>
    <col min="12" max="13" width="6.75390625" style="1" customWidth="1"/>
    <col min="14" max="14" width="6.25390625" style="1" customWidth="1"/>
    <col min="15" max="16" width="6.75390625" style="1" customWidth="1"/>
    <col min="17" max="17" width="5.75390625" style="1" customWidth="1"/>
    <col min="18" max="18" width="7.75390625" style="1" customWidth="1"/>
    <col min="19" max="19" width="5.75390625" style="1" customWidth="1"/>
    <col min="20" max="16384" width="8.875" style="1" customWidth="1"/>
  </cols>
  <sheetData>
    <row r="1" spans="1:19" s="78" customFormat="1" ht="54.75">
      <c r="A1" s="184" t="s">
        <v>32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s="66" customFormat="1" ht="33">
      <c r="A2" s="185" t="str">
        <f>+Лист1!A2</f>
        <v>первенства Республики Башкортостан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s="66" customFormat="1" ht="33">
      <c r="A3" s="185" t="str">
        <f>+Лист1!A3</f>
        <v>по скоростной радиотелеграфии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18" s="36" customFormat="1" ht="11.25" customHeight="1">
      <c r="A4" s="37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9" s="51" customFormat="1" ht="24.75" thickBot="1">
      <c r="A5" s="79" t="s">
        <v>14</v>
      </c>
      <c r="B5" s="79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79"/>
      <c r="P5" s="79"/>
      <c r="R5" s="52"/>
      <c r="S5" s="104" t="str">
        <f>+Лист1!S5</f>
        <v>20 ноября 2005 г.</v>
      </c>
    </row>
    <row r="6" spans="1:19" ht="16.5">
      <c r="A6" s="34" t="s">
        <v>19</v>
      </c>
      <c r="B6" s="24" t="s">
        <v>0</v>
      </c>
      <c r="C6" s="24" t="s">
        <v>15</v>
      </c>
      <c r="D6" s="112" t="s">
        <v>17</v>
      </c>
      <c r="E6" s="173" t="s">
        <v>1</v>
      </c>
      <c r="F6" s="171"/>
      <c r="G6" s="112" t="s">
        <v>2</v>
      </c>
      <c r="H6" s="173" t="s">
        <v>3</v>
      </c>
      <c r="I6" s="171"/>
      <c r="J6" s="172"/>
      <c r="K6" s="186" t="s">
        <v>7</v>
      </c>
      <c r="L6" s="171"/>
      <c r="M6" s="187"/>
      <c r="N6" s="125" t="s">
        <v>28</v>
      </c>
      <c r="O6" s="112" t="s">
        <v>2</v>
      </c>
      <c r="P6" s="153" t="s">
        <v>8</v>
      </c>
      <c r="Q6" s="160" t="s">
        <v>26</v>
      </c>
      <c r="R6" s="188" t="s">
        <v>29</v>
      </c>
      <c r="S6" s="170"/>
    </row>
    <row r="7" spans="1:19" ht="16.5">
      <c r="A7" s="35" t="s">
        <v>20</v>
      </c>
      <c r="B7" s="27"/>
      <c r="C7" s="27" t="s">
        <v>16</v>
      </c>
      <c r="D7" s="113" t="s">
        <v>18</v>
      </c>
      <c r="E7" s="106" t="s">
        <v>4</v>
      </c>
      <c r="F7" s="27" t="s">
        <v>5</v>
      </c>
      <c r="G7" s="113" t="s">
        <v>12</v>
      </c>
      <c r="H7" s="106" t="s">
        <v>10</v>
      </c>
      <c r="I7" s="27" t="s">
        <v>11</v>
      </c>
      <c r="J7" s="119" t="s">
        <v>6</v>
      </c>
      <c r="K7" s="132" t="s">
        <v>10</v>
      </c>
      <c r="L7" s="27" t="s">
        <v>11</v>
      </c>
      <c r="M7" s="113" t="s">
        <v>6</v>
      </c>
      <c r="N7" s="126"/>
      <c r="O7" s="113" t="s">
        <v>9</v>
      </c>
      <c r="P7" s="154" t="s">
        <v>6</v>
      </c>
      <c r="Q7" s="48" t="s">
        <v>27</v>
      </c>
      <c r="R7" s="154" t="s">
        <v>6</v>
      </c>
      <c r="S7" s="48" t="s">
        <v>30</v>
      </c>
    </row>
    <row r="8" spans="1:19" s="66" customFormat="1" ht="29.25">
      <c r="A8" s="63">
        <v>1</v>
      </c>
      <c r="B8" s="64"/>
      <c r="C8" s="65"/>
      <c r="D8" s="148"/>
      <c r="E8" s="143"/>
      <c r="F8" s="64"/>
      <c r="G8" s="114">
        <v>0</v>
      </c>
      <c r="H8" s="107"/>
      <c r="I8" s="64"/>
      <c r="J8" s="120">
        <v>0</v>
      </c>
      <c r="K8" s="133"/>
      <c r="L8" s="64"/>
      <c r="M8" s="134">
        <v>0</v>
      </c>
      <c r="N8" s="127"/>
      <c r="O8" s="134">
        <v>0</v>
      </c>
      <c r="P8" s="155">
        <v>0</v>
      </c>
      <c r="Q8" s="161">
        <v>0</v>
      </c>
      <c r="R8" s="180"/>
      <c r="S8" s="181"/>
    </row>
    <row r="9" spans="1:19" s="66" customFormat="1" ht="29.25">
      <c r="A9" s="67">
        <v>2</v>
      </c>
      <c r="B9" s="68"/>
      <c r="C9" s="69"/>
      <c r="D9" s="149"/>
      <c r="E9" s="144"/>
      <c r="F9" s="68"/>
      <c r="G9" s="115">
        <v>0</v>
      </c>
      <c r="H9" s="108"/>
      <c r="I9" s="68"/>
      <c r="J9" s="121">
        <v>0</v>
      </c>
      <c r="K9" s="135"/>
      <c r="L9" s="68"/>
      <c r="M9" s="136">
        <v>0</v>
      </c>
      <c r="N9" s="128"/>
      <c r="O9" s="136">
        <v>0</v>
      </c>
      <c r="P9" s="156">
        <v>0</v>
      </c>
      <c r="Q9" s="162">
        <v>0</v>
      </c>
      <c r="R9" s="182"/>
      <c r="S9" s="183"/>
    </row>
    <row r="10" spans="1:19" s="66" customFormat="1" ht="29.25">
      <c r="A10" s="70">
        <v>3</v>
      </c>
      <c r="B10" s="71"/>
      <c r="C10" s="72"/>
      <c r="D10" s="150"/>
      <c r="E10" s="145"/>
      <c r="F10" s="71"/>
      <c r="G10" s="116">
        <v>0</v>
      </c>
      <c r="H10" s="109"/>
      <c r="I10" s="71"/>
      <c r="J10" s="122">
        <v>0</v>
      </c>
      <c r="K10" s="137"/>
      <c r="L10" s="71"/>
      <c r="M10" s="138">
        <v>0</v>
      </c>
      <c r="N10" s="129"/>
      <c r="O10" s="138">
        <v>0</v>
      </c>
      <c r="P10" s="157">
        <v>0</v>
      </c>
      <c r="Q10" s="73">
        <v>0</v>
      </c>
      <c r="R10" s="157">
        <v>0</v>
      </c>
      <c r="S10" s="73">
        <v>0</v>
      </c>
    </row>
    <row r="11" spans="1:19" s="66" customFormat="1" ht="29.25">
      <c r="A11" s="63">
        <v>4</v>
      </c>
      <c r="B11" s="64"/>
      <c r="C11" s="65"/>
      <c r="D11" s="148"/>
      <c r="E11" s="143"/>
      <c r="F11" s="64"/>
      <c r="G11" s="114">
        <v>0</v>
      </c>
      <c r="H11" s="107"/>
      <c r="I11" s="64"/>
      <c r="J11" s="120">
        <v>0</v>
      </c>
      <c r="K11" s="133"/>
      <c r="L11" s="64"/>
      <c r="M11" s="134">
        <v>0</v>
      </c>
      <c r="N11" s="127"/>
      <c r="O11" s="134">
        <v>0</v>
      </c>
      <c r="P11" s="155">
        <v>0</v>
      </c>
      <c r="Q11" s="161">
        <v>0</v>
      </c>
      <c r="R11" s="180"/>
      <c r="S11" s="181"/>
    </row>
    <row r="12" spans="1:19" s="66" customFormat="1" ht="29.25">
      <c r="A12" s="67">
        <v>5</v>
      </c>
      <c r="B12" s="68"/>
      <c r="C12" s="69"/>
      <c r="D12" s="149"/>
      <c r="E12" s="144"/>
      <c r="F12" s="68"/>
      <c r="G12" s="115">
        <v>0</v>
      </c>
      <c r="H12" s="108"/>
      <c r="I12" s="68"/>
      <c r="J12" s="121">
        <v>0</v>
      </c>
      <c r="K12" s="135"/>
      <c r="L12" s="68"/>
      <c r="M12" s="136">
        <v>0</v>
      </c>
      <c r="N12" s="128"/>
      <c r="O12" s="136">
        <v>0</v>
      </c>
      <c r="P12" s="156">
        <v>0</v>
      </c>
      <c r="Q12" s="162">
        <v>0</v>
      </c>
      <c r="R12" s="182"/>
      <c r="S12" s="183"/>
    </row>
    <row r="13" spans="1:19" s="66" customFormat="1" ht="29.25">
      <c r="A13" s="70">
        <v>6</v>
      </c>
      <c r="B13" s="71"/>
      <c r="C13" s="72"/>
      <c r="D13" s="150"/>
      <c r="E13" s="145"/>
      <c r="F13" s="71"/>
      <c r="G13" s="116">
        <v>0</v>
      </c>
      <c r="H13" s="109"/>
      <c r="I13" s="71"/>
      <c r="J13" s="122">
        <v>0</v>
      </c>
      <c r="K13" s="137"/>
      <c r="L13" s="71"/>
      <c r="M13" s="138">
        <v>0</v>
      </c>
      <c r="N13" s="129"/>
      <c r="O13" s="138">
        <v>0</v>
      </c>
      <c r="P13" s="157">
        <v>0</v>
      </c>
      <c r="Q13" s="73">
        <v>0</v>
      </c>
      <c r="R13" s="157">
        <v>0</v>
      </c>
      <c r="S13" s="73">
        <v>0</v>
      </c>
    </row>
    <row r="14" spans="1:19" s="66" customFormat="1" ht="29.25">
      <c r="A14" s="63">
        <v>7</v>
      </c>
      <c r="B14" s="64"/>
      <c r="C14" s="65"/>
      <c r="D14" s="148"/>
      <c r="E14" s="143"/>
      <c r="F14" s="64"/>
      <c r="G14" s="114">
        <v>0</v>
      </c>
      <c r="H14" s="107"/>
      <c r="I14" s="64"/>
      <c r="J14" s="120">
        <v>0</v>
      </c>
      <c r="K14" s="133"/>
      <c r="L14" s="64"/>
      <c r="M14" s="134">
        <v>0</v>
      </c>
      <c r="N14" s="127"/>
      <c r="O14" s="134">
        <v>0</v>
      </c>
      <c r="P14" s="155">
        <v>0</v>
      </c>
      <c r="Q14" s="161">
        <v>0</v>
      </c>
      <c r="R14" s="180"/>
      <c r="S14" s="181"/>
    </row>
    <row r="15" spans="1:19" s="66" customFormat="1" ht="29.25">
      <c r="A15" s="67">
        <v>8</v>
      </c>
      <c r="B15" s="68"/>
      <c r="C15" s="69"/>
      <c r="D15" s="149"/>
      <c r="E15" s="144"/>
      <c r="F15" s="68"/>
      <c r="G15" s="115">
        <v>0</v>
      </c>
      <c r="H15" s="108"/>
      <c r="I15" s="68"/>
      <c r="J15" s="121">
        <v>0</v>
      </c>
      <c r="K15" s="135"/>
      <c r="L15" s="68"/>
      <c r="M15" s="136">
        <v>0</v>
      </c>
      <c r="N15" s="128"/>
      <c r="O15" s="136">
        <v>0</v>
      </c>
      <c r="P15" s="156">
        <v>0</v>
      </c>
      <c r="Q15" s="162">
        <v>0</v>
      </c>
      <c r="R15" s="182"/>
      <c r="S15" s="183"/>
    </row>
    <row r="16" spans="1:19" s="66" customFormat="1" ht="29.25">
      <c r="A16" s="70">
        <f>1+A15</f>
        <v>9</v>
      </c>
      <c r="B16" s="71"/>
      <c r="C16" s="72"/>
      <c r="D16" s="150"/>
      <c r="E16" s="145"/>
      <c r="F16" s="71"/>
      <c r="G16" s="116">
        <v>0</v>
      </c>
      <c r="H16" s="109"/>
      <c r="I16" s="71"/>
      <c r="J16" s="122">
        <v>0</v>
      </c>
      <c r="K16" s="137"/>
      <c r="L16" s="71"/>
      <c r="M16" s="138">
        <v>0</v>
      </c>
      <c r="N16" s="129"/>
      <c r="O16" s="138">
        <v>0</v>
      </c>
      <c r="P16" s="157">
        <v>0</v>
      </c>
      <c r="Q16" s="73">
        <v>0</v>
      </c>
      <c r="R16" s="157">
        <v>0</v>
      </c>
      <c r="S16" s="73">
        <v>0</v>
      </c>
    </row>
    <row r="17" spans="1:19" s="66" customFormat="1" ht="29.25">
      <c r="A17" s="74">
        <v>10</v>
      </c>
      <c r="B17" s="64"/>
      <c r="C17" s="65"/>
      <c r="D17" s="148"/>
      <c r="E17" s="143"/>
      <c r="F17" s="64"/>
      <c r="G17" s="114">
        <v>0</v>
      </c>
      <c r="H17" s="107"/>
      <c r="I17" s="64"/>
      <c r="J17" s="120">
        <v>0</v>
      </c>
      <c r="K17" s="133"/>
      <c r="L17" s="64"/>
      <c r="M17" s="134">
        <v>0</v>
      </c>
      <c r="N17" s="127"/>
      <c r="O17" s="134">
        <v>0</v>
      </c>
      <c r="P17" s="155">
        <v>0</v>
      </c>
      <c r="Q17" s="161">
        <v>0</v>
      </c>
      <c r="R17" s="180"/>
      <c r="S17" s="181"/>
    </row>
    <row r="18" spans="1:19" s="66" customFormat="1" ht="29.25">
      <c r="A18" s="67">
        <v>11</v>
      </c>
      <c r="B18" s="68"/>
      <c r="C18" s="69"/>
      <c r="D18" s="149"/>
      <c r="E18" s="144"/>
      <c r="F18" s="68"/>
      <c r="G18" s="115">
        <v>0</v>
      </c>
      <c r="H18" s="108"/>
      <c r="I18" s="68"/>
      <c r="J18" s="121">
        <v>0</v>
      </c>
      <c r="K18" s="135"/>
      <c r="L18" s="68"/>
      <c r="M18" s="136">
        <v>0</v>
      </c>
      <c r="N18" s="128"/>
      <c r="O18" s="136">
        <v>0</v>
      </c>
      <c r="P18" s="156">
        <v>0</v>
      </c>
      <c r="Q18" s="162">
        <v>0</v>
      </c>
      <c r="R18" s="182"/>
      <c r="S18" s="183"/>
    </row>
    <row r="19" spans="1:19" s="66" customFormat="1" ht="29.25">
      <c r="A19" s="70">
        <v>12</v>
      </c>
      <c r="B19" s="71"/>
      <c r="C19" s="72"/>
      <c r="D19" s="150"/>
      <c r="E19" s="145"/>
      <c r="F19" s="71"/>
      <c r="G19" s="116">
        <v>0</v>
      </c>
      <c r="H19" s="109"/>
      <c r="I19" s="71"/>
      <c r="J19" s="122">
        <v>0</v>
      </c>
      <c r="K19" s="137"/>
      <c r="L19" s="71"/>
      <c r="M19" s="138">
        <v>0</v>
      </c>
      <c r="N19" s="129"/>
      <c r="O19" s="138">
        <v>0</v>
      </c>
      <c r="P19" s="157">
        <v>0</v>
      </c>
      <c r="Q19" s="73">
        <v>0</v>
      </c>
      <c r="R19" s="157">
        <v>0</v>
      </c>
      <c r="S19" s="73">
        <v>0</v>
      </c>
    </row>
    <row r="20" spans="1:19" s="66" customFormat="1" ht="29.25">
      <c r="A20" s="74">
        <v>13</v>
      </c>
      <c r="B20" s="64"/>
      <c r="C20" s="65"/>
      <c r="D20" s="148"/>
      <c r="E20" s="143"/>
      <c r="F20" s="64"/>
      <c r="G20" s="114">
        <v>0</v>
      </c>
      <c r="H20" s="107"/>
      <c r="I20" s="64"/>
      <c r="J20" s="120">
        <v>0</v>
      </c>
      <c r="K20" s="133"/>
      <c r="L20" s="64"/>
      <c r="M20" s="134">
        <v>0</v>
      </c>
      <c r="N20" s="127"/>
      <c r="O20" s="134">
        <v>0</v>
      </c>
      <c r="P20" s="155">
        <v>0</v>
      </c>
      <c r="Q20" s="161">
        <v>0</v>
      </c>
      <c r="R20" s="180"/>
      <c r="S20" s="181"/>
    </row>
    <row r="21" spans="1:19" s="66" customFormat="1" ht="29.25">
      <c r="A21" s="67">
        <v>14</v>
      </c>
      <c r="B21" s="68"/>
      <c r="C21" s="69"/>
      <c r="D21" s="149"/>
      <c r="E21" s="144"/>
      <c r="F21" s="68"/>
      <c r="G21" s="115">
        <v>0</v>
      </c>
      <c r="H21" s="108"/>
      <c r="I21" s="68"/>
      <c r="J21" s="121">
        <v>0</v>
      </c>
      <c r="K21" s="135"/>
      <c r="L21" s="68"/>
      <c r="M21" s="136">
        <v>0</v>
      </c>
      <c r="N21" s="128"/>
      <c r="O21" s="136">
        <v>0</v>
      </c>
      <c r="P21" s="156">
        <v>0</v>
      </c>
      <c r="Q21" s="162">
        <v>0</v>
      </c>
      <c r="R21" s="182"/>
      <c r="S21" s="183"/>
    </row>
    <row r="22" spans="1:19" s="66" customFormat="1" ht="29.25">
      <c r="A22" s="70">
        <v>15</v>
      </c>
      <c r="B22" s="71"/>
      <c r="C22" s="72"/>
      <c r="D22" s="150"/>
      <c r="E22" s="145"/>
      <c r="F22" s="71"/>
      <c r="G22" s="116">
        <v>0</v>
      </c>
      <c r="H22" s="109"/>
      <c r="I22" s="71"/>
      <c r="J22" s="122">
        <v>0</v>
      </c>
      <c r="K22" s="137"/>
      <c r="L22" s="71"/>
      <c r="M22" s="138">
        <v>0</v>
      </c>
      <c r="N22" s="129"/>
      <c r="O22" s="138">
        <v>0</v>
      </c>
      <c r="P22" s="157">
        <v>0</v>
      </c>
      <c r="Q22" s="73">
        <v>0</v>
      </c>
      <c r="R22" s="157">
        <v>0</v>
      </c>
      <c r="S22" s="73">
        <v>0</v>
      </c>
    </row>
    <row r="23" spans="1:19" s="66" customFormat="1" ht="29.25">
      <c r="A23" s="63">
        <v>16</v>
      </c>
      <c r="B23" s="91"/>
      <c r="C23" s="92"/>
      <c r="D23" s="151"/>
      <c r="E23" s="146"/>
      <c r="F23" s="91"/>
      <c r="G23" s="117">
        <v>0</v>
      </c>
      <c r="H23" s="110"/>
      <c r="I23" s="91"/>
      <c r="J23" s="123">
        <v>0</v>
      </c>
      <c r="K23" s="139"/>
      <c r="L23" s="91"/>
      <c r="M23" s="140">
        <v>0</v>
      </c>
      <c r="N23" s="130"/>
      <c r="O23" s="140">
        <v>0</v>
      </c>
      <c r="P23" s="158">
        <v>0</v>
      </c>
      <c r="Q23" s="163">
        <v>0</v>
      </c>
      <c r="R23" s="180"/>
      <c r="S23" s="181"/>
    </row>
    <row r="24" spans="1:19" s="66" customFormat="1" ht="29.25">
      <c r="A24" s="67">
        <v>17</v>
      </c>
      <c r="B24" s="68"/>
      <c r="C24" s="69"/>
      <c r="D24" s="149"/>
      <c r="E24" s="144"/>
      <c r="F24" s="68"/>
      <c r="G24" s="115">
        <v>0</v>
      </c>
      <c r="H24" s="108"/>
      <c r="I24" s="68"/>
      <c r="J24" s="121">
        <v>0</v>
      </c>
      <c r="K24" s="135"/>
      <c r="L24" s="68"/>
      <c r="M24" s="136">
        <v>0</v>
      </c>
      <c r="N24" s="128"/>
      <c r="O24" s="136">
        <v>0</v>
      </c>
      <c r="P24" s="156">
        <v>0</v>
      </c>
      <c r="Q24" s="162">
        <v>0</v>
      </c>
      <c r="R24" s="182"/>
      <c r="S24" s="183"/>
    </row>
    <row r="25" spans="1:19" s="66" customFormat="1" ht="29.25">
      <c r="A25" s="70">
        <v>18</v>
      </c>
      <c r="B25" s="71"/>
      <c r="C25" s="72"/>
      <c r="D25" s="150"/>
      <c r="E25" s="145"/>
      <c r="F25" s="71"/>
      <c r="G25" s="116">
        <v>0</v>
      </c>
      <c r="H25" s="109"/>
      <c r="I25" s="71"/>
      <c r="J25" s="122">
        <v>0</v>
      </c>
      <c r="K25" s="137"/>
      <c r="L25" s="71"/>
      <c r="M25" s="138">
        <v>0</v>
      </c>
      <c r="N25" s="129"/>
      <c r="O25" s="138">
        <v>0</v>
      </c>
      <c r="P25" s="157">
        <v>0</v>
      </c>
      <c r="Q25" s="73">
        <v>0</v>
      </c>
      <c r="R25" s="157">
        <v>0</v>
      </c>
      <c r="S25" s="73">
        <v>0</v>
      </c>
    </row>
    <row r="26" spans="1:19" s="66" customFormat="1" ht="29.25">
      <c r="A26" s="74">
        <v>19</v>
      </c>
      <c r="B26" s="64"/>
      <c r="C26" s="65"/>
      <c r="D26" s="148"/>
      <c r="E26" s="143"/>
      <c r="F26" s="64"/>
      <c r="G26" s="114">
        <v>0</v>
      </c>
      <c r="H26" s="107"/>
      <c r="I26" s="64"/>
      <c r="J26" s="120">
        <v>0</v>
      </c>
      <c r="K26" s="133"/>
      <c r="L26" s="64"/>
      <c r="M26" s="134">
        <v>0</v>
      </c>
      <c r="N26" s="127"/>
      <c r="O26" s="134">
        <v>0</v>
      </c>
      <c r="P26" s="155">
        <v>0</v>
      </c>
      <c r="Q26" s="161">
        <v>0</v>
      </c>
      <c r="R26" s="180"/>
      <c r="S26" s="181"/>
    </row>
    <row r="27" spans="1:19" s="66" customFormat="1" ht="29.25">
      <c r="A27" s="67">
        <v>20</v>
      </c>
      <c r="B27" s="68"/>
      <c r="C27" s="69"/>
      <c r="D27" s="149"/>
      <c r="E27" s="144"/>
      <c r="F27" s="68"/>
      <c r="G27" s="115">
        <v>0</v>
      </c>
      <c r="H27" s="108"/>
      <c r="I27" s="68"/>
      <c r="J27" s="121">
        <v>0</v>
      </c>
      <c r="K27" s="135"/>
      <c r="L27" s="68"/>
      <c r="M27" s="136">
        <v>0</v>
      </c>
      <c r="N27" s="128"/>
      <c r="O27" s="136">
        <v>0</v>
      </c>
      <c r="P27" s="156">
        <v>0</v>
      </c>
      <c r="Q27" s="162">
        <v>0</v>
      </c>
      <c r="R27" s="182"/>
      <c r="S27" s="183"/>
    </row>
    <row r="28" spans="1:19" s="66" customFormat="1" ht="29.25">
      <c r="A28" s="70">
        <v>21</v>
      </c>
      <c r="B28" s="71"/>
      <c r="C28" s="72"/>
      <c r="D28" s="150"/>
      <c r="E28" s="145"/>
      <c r="F28" s="71"/>
      <c r="G28" s="116">
        <v>0</v>
      </c>
      <c r="H28" s="109"/>
      <c r="I28" s="71"/>
      <c r="J28" s="122">
        <v>0</v>
      </c>
      <c r="K28" s="137"/>
      <c r="L28" s="71"/>
      <c r="M28" s="138">
        <v>0</v>
      </c>
      <c r="N28" s="129"/>
      <c r="O28" s="138">
        <v>0</v>
      </c>
      <c r="P28" s="157">
        <v>0</v>
      </c>
      <c r="Q28" s="73">
        <v>0</v>
      </c>
      <c r="R28" s="157">
        <v>0</v>
      </c>
      <c r="S28" s="73">
        <v>0</v>
      </c>
    </row>
    <row r="29" spans="1:19" s="66" customFormat="1" ht="29.25">
      <c r="A29" s="74">
        <v>22</v>
      </c>
      <c r="B29" s="64"/>
      <c r="C29" s="65"/>
      <c r="D29" s="148"/>
      <c r="E29" s="143"/>
      <c r="F29" s="64"/>
      <c r="G29" s="114">
        <v>0</v>
      </c>
      <c r="H29" s="107"/>
      <c r="I29" s="64"/>
      <c r="J29" s="120">
        <v>0</v>
      </c>
      <c r="K29" s="133"/>
      <c r="L29" s="64"/>
      <c r="M29" s="134">
        <v>0</v>
      </c>
      <c r="N29" s="127"/>
      <c r="O29" s="134">
        <v>0</v>
      </c>
      <c r="P29" s="155">
        <v>0</v>
      </c>
      <c r="Q29" s="161">
        <v>0</v>
      </c>
      <c r="R29" s="180"/>
      <c r="S29" s="181"/>
    </row>
    <row r="30" spans="1:19" s="66" customFormat="1" ht="29.25">
      <c r="A30" s="67">
        <v>23</v>
      </c>
      <c r="B30" s="68"/>
      <c r="C30" s="69"/>
      <c r="D30" s="149"/>
      <c r="E30" s="144"/>
      <c r="F30" s="68"/>
      <c r="G30" s="115">
        <v>0</v>
      </c>
      <c r="H30" s="108"/>
      <c r="I30" s="68"/>
      <c r="J30" s="121">
        <v>0</v>
      </c>
      <c r="K30" s="135"/>
      <c r="L30" s="68"/>
      <c r="M30" s="136">
        <v>0</v>
      </c>
      <c r="N30" s="128"/>
      <c r="O30" s="136">
        <v>0</v>
      </c>
      <c r="P30" s="156">
        <v>0</v>
      </c>
      <c r="Q30" s="162">
        <v>0</v>
      </c>
      <c r="R30" s="182"/>
      <c r="S30" s="183"/>
    </row>
    <row r="31" spans="1:19" s="66" customFormat="1" ht="30" thickBot="1">
      <c r="A31" s="75">
        <v>24</v>
      </c>
      <c r="B31" s="76"/>
      <c r="C31" s="77"/>
      <c r="D31" s="152"/>
      <c r="E31" s="147"/>
      <c r="F31" s="76"/>
      <c r="G31" s="118">
        <v>0</v>
      </c>
      <c r="H31" s="111"/>
      <c r="I31" s="76"/>
      <c r="J31" s="124">
        <v>0</v>
      </c>
      <c r="K31" s="141"/>
      <c r="L31" s="76"/>
      <c r="M31" s="142">
        <v>0</v>
      </c>
      <c r="N31" s="131"/>
      <c r="O31" s="142">
        <v>0</v>
      </c>
      <c r="P31" s="159">
        <v>0</v>
      </c>
      <c r="Q31" s="164">
        <v>0</v>
      </c>
      <c r="R31" s="178"/>
      <c r="S31" s="179"/>
    </row>
    <row r="32" spans="1:19" s="53" customFormat="1" ht="13.5" customHeight="1">
      <c r="A32" s="55"/>
      <c r="B32" s="56"/>
      <c r="C32" s="57"/>
      <c r="D32" s="57"/>
      <c r="E32" s="56"/>
      <c r="F32" s="56"/>
      <c r="G32" s="56"/>
      <c r="H32" s="58"/>
      <c r="I32" s="56"/>
      <c r="J32" s="59"/>
      <c r="K32" s="58"/>
      <c r="L32" s="56"/>
      <c r="M32" s="59"/>
      <c r="N32" s="60"/>
      <c r="O32" s="59"/>
      <c r="P32" s="61"/>
      <c r="Q32" s="54"/>
      <c r="R32" s="62"/>
      <c r="S32" s="62"/>
    </row>
    <row r="34" spans="1:19" s="80" customFormat="1" ht="21">
      <c r="A34" s="90" t="s">
        <v>13</v>
      </c>
      <c r="B34" s="90"/>
      <c r="C34" s="81"/>
      <c r="D34" s="90"/>
      <c r="E34" s="90"/>
      <c r="G34" s="90"/>
      <c r="H34" s="103" t="s">
        <v>31</v>
      </c>
      <c r="J34" s="90"/>
      <c r="K34" s="90" t="s">
        <v>21</v>
      </c>
      <c r="L34" s="90"/>
      <c r="M34" s="90"/>
      <c r="Q34" s="90"/>
      <c r="R34" s="90"/>
      <c r="S34" s="103" t="str">
        <f>+Лист1!S31</f>
        <v>Китабова Ю. В.</v>
      </c>
    </row>
    <row r="35" spans="2:17" ht="15">
      <c r="B35" s="18"/>
      <c r="E35" s="18"/>
      <c r="K35" s="18"/>
      <c r="M35" s="18"/>
      <c r="O35" s="18"/>
      <c r="Q35" s="18"/>
    </row>
    <row r="36" spans="1:17" ht="15">
      <c r="A36" s="18"/>
      <c r="Q36" s="18"/>
    </row>
  </sheetData>
  <mergeCells count="24">
    <mergeCell ref="A1:S1"/>
    <mergeCell ref="A2:S2"/>
    <mergeCell ref="A3:S3"/>
    <mergeCell ref="E6:F6"/>
    <mergeCell ref="H6:J6"/>
    <mergeCell ref="K6:M6"/>
    <mergeCell ref="R6:S6"/>
    <mergeCell ref="R8:S8"/>
    <mergeCell ref="R9:S9"/>
    <mergeCell ref="R11:S11"/>
    <mergeCell ref="R12:S12"/>
    <mergeCell ref="R14:S14"/>
    <mergeCell ref="R15:S15"/>
    <mergeCell ref="R17:S17"/>
    <mergeCell ref="R18:S18"/>
    <mergeCell ref="R20:S20"/>
    <mergeCell ref="R21:S21"/>
    <mergeCell ref="R23:S23"/>
    <mergeCell ref="R24:S24"/>
    <mergeCell ref="R31:S31"/>
    <mergeCell ref="R26:S26"/>
    <mergeCell ref="R27:S27"/>
    <mergeCell ref="R29:S29"/>
    <mergeCell ref="R30:S30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scale="1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rz9wxk</cp:lastModifiedBy>
  <cp:lastPrinted>2005-11-20T08:01:14Z</cp:lastPrinted>
  <dcterms:created xsi:type="dcterms:W3CDTF">2001-12-22T06:17:33Z</dcterms:created>
  <dcterms:modified xsi:type="dcterms:W3CDTF">2005-11-20T08:01:40Z</dcterms:modified>
  <cp:category/>
  <cp:version/>
  <cp:contentType/>
  <cp:contentStatus/>
</cp:coreProperties>
</file>